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wosuits-my.sharepoint.com/personal/aguinagav_swosu_edu/Documents/Desktop/SPRING 2022 SUMMATIVE EVALS/"/>
    </mc:Choice>
  </mc:AlternateContent>
  <xr:revisionPtr revIDLastSave="13" documentId="8_{F44A9A8D-6367-477C-A5AF-173CE7F69908}" xr6:coauthVersionLast="47" xr6:coauthVersionMax="47" xr10:uidLastSave="{0C663B7E-4E0D-4AFC-9D61-4EAAE5FCA16E}"/>
  <bookViews>
    <workbookView xWindow="-120" yWindow="-120" windowWidth="29040" windowHeight="15840" xr2:uid="{00000000-000D-0000-FFFF-FFFF00000000}"/>
  </bookViews>
  <sheets>
    <sheet name="ItemAnalysis" sheetId="3" r:id="rId1"/>
    <sheet name="Numerical" sheetId="1" r:id="rId2"/>
    <sheet name="Textual" sheetId="4" r:id="rId3"/>
  </sheets>
  <definedNames>
    <definedName name="_xlnm.Print_Titles" localSheetId="1">Numerical!$A:$A</definedName>
    <definedName name="SCP27B2" localSheetId="0">ItemAnalysis!$C$2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3" i="1" l="1"/>
  <c r="AN4" i="1"/>
  <c r="AO4" i="1"/>
  <c r="AP4" i="1"/>
  <c r="AN5" i="1"/>
  <c r="AO5" i="1"/>
  <c r="AP5" i="1"/>
  <c r="AN6" i="1"/>
  <c r="AO6" i="1"/>
  <c r="AP6" i="1"/>
  <c r="AN7" i="1"/>
  <c r="AO7" i="1"/>
  <c r="AP7" i="1"/>
  <c r="AN8" i="1"/>
  <c r="AO8" i="1"/>
  <c r="AP8" i="1"/>
  <c r="AP3" i="1"/>
  <c r="AO3" i="1" l="1"/>
  <c r="AG4" i="1" l="1"/>
  <c r="AL4" i="1" s="1"/>
  <c r="AH4" i="1"/>
  <c r="AI4" i="1"/>
  <c r="AJ4" i="1"/>
  <c r="AK4" i="1"/>
  <c r="AG5" i="1"/>
  <c r="AH5" i="1"/>
  <c r="AI5" i="1"/>
  <c r="AJ5" i="1"/>
  <c r="AK5" i="1"/>
  <c r="AG6" i="1"/>
  <c r="AH6" i="1"/>
  <c r="AL6" i="1" s="1"/>
  <c r="AI6" i="1"/>
  <c r="AJ6" i="1"/>
  <c r="AK6" i="1"/>
  <c r="AG7" i="1"/>
  <c r="AH7" i="1"/>
  <c r="AI7" i="1"/>
  <c r="AJ7" i="1"/>
  <c r="AK7" i="1"/>
  <c r="AG8" i="1"/>
  <c r="AH8" i="1"/>
  <c r="AL8" i="1" s="1"/>
  <c r="AI8" i="1"/>
  <c r="AJ8" i="1"/>
  <c r="AK8" i="1"/>
  <c r="AH3" i="1"/>
  <c r="AI3" i="1"/>
  <c r="AJ3" i="1"/>
  <c r="AK3" i="1"/>
  <c r="AG3" i="1"/>
  <c r="X4" i="1"/>
  <c r="Y4" i="1"/>
  <c r="Z4" i="1"/>
  <c r="AA4" i="1"/>
  <c r="AB4" i="1"/>
  <c r="AC4" i="1"/>
  <c r="AD4" i="1"/>
  <c r="X5" i="1"/>
  <c r="Y5" i="1"/>
  <c r="Z5" i="1"/>
  <c r="AA5" i="1"/>
  <c r="AB5" i="1"/>
  <c r="AC5" i="1"/>
  <c r="AD5" i="1"/>
  <c r="X6" i="1"/>
  <c r="Y6" i="1"/>
  <c r="Z6" i="1"/>
  <c r="AA6" i="1"/>
  <c r="AB6" i="1"/>
  <c r="AC6" i="1"/>
  <c r="AD6" i="1"/>
  <c r="X7" i="1"/>
  <c r="Y7" i="1"/>
  <c r="Z7" i="1"/>
  <c r="AA7" i="1"/>
  <c r="AB7" i="1"/>
  <c r="AC7" i="1"/>
  <c r="AD7" i="1"/>
  <c r="X8" i="1"/>
  <c r="Y8" i="1"/>
  <c r="Z8" i="1"/>
  <c r="AA8" i="1"/>
  <c r="AB8" i="1"/>
  <c r="AC8" i="1"/>
  <c r="AD8" i="1"/>
  <c r="Y3" i="1"/>
  <c r="Z3" i="1"/>
  <c r="AA3" i="1"/>
  <c r="AB3" i="1"/>
  <c r="AC3" i="1"/>
  <c r="AD3" i="1"/>
  <c r="X3" i="1"/>
  <c r="Q4" i="1"/>
  <c r="R4" i="1"/>
  <c r="V4" i="1" s="1"/>
  <c r="S4" i="1"/>
  <c r="T4" i="1"/>
  <c r="U4" i="1"/>
  <c r="Q5" i="1"/>
  <c r="R5" i="1"/>
  <c r="S5" i="1"/>
  <c r="T5" i="1"/>
  <c r="U5" i="1"/>
  <c r="Q6" i="1"/>
  <c r="R6" i="1"/>
  <c r="S6" i="1"/>
  <c r="V6" i="1" s="1"/>
  <c r="T6" i="1"/>
  <c r="U6" i="1"/>
  <c r="Q7" i="1"/>
  <c r="R7" i="1"/>
  <c r="S7" i="1"/>
  <c r="T7" i="1"/>
  <c r="U7" i="1"/>
  <c r="Q8" i="1"/>
  <c r="R8" i="1"/>
  <c r="S8" i="1"/>
  <c r="T8" i="1"/>
  <c r="V8" i="1" s="1"/>
  <c r="U8" i="1"/>
  <c r="I4" i="1"/>
  <c r="J4" i="1"/>
  <c r="K4" i="1"/>
  <c r="L4" i="1"/>
  <c r="M4" i="1"/>
  <c r="N4" i="1"/>
  <c r="O4" i="1" s="1"/>
  <c r="I5" i="1"/>
  <c r="J5" i="1"/>
  <c r="K5" i="1"/>
  <c r="L5" i="1"/>
  <c r="M5" i="1"/>
  <c r="N5" i="1"/>
  <c r="I6" i="1"/>
  <c r="J6" i="1"/>
  <c r="K6" i="1"/>
  <c r="L6" i="1"/>
  <c r="M6" i="1"/>
  <c r="N6" i="1"/>
  <c r="O6" i="1" s="1"/>
  <c r="I7" i="1"/>
  <c r="J7" i="1"/>
  <c r="K7" i="1"/>
  <c r="L7" i="1"/>
  <c r="M7" i="1"/>
  <c r="N7" i="1"/>
  <c r="I8" i="1"/>
  <c r="J8" i="1"/>
  <c r="K8" i="1"/>
  <c r="O8" i="1" s="1"/>
  <c r="L8" i="1"/>
  <c r="M8" i="1"/>
  <c r="N8" i="1"/>
  <c r="R3" i="1"/>
  <c r="S3" i="1"/>
  <c r="T3" i="1"/>
  <c r="U3" i="1"/>
  <c r="Q3" i="1"/>
  <c r="V3" i="1" s="1"/>
  <c r="J3" i="1"/>
  <c r="K3" i="1"/>
  <c r="L3" i="1"/>
  <c r="M3" i="1"/>
  <c r="N3" i="1"/>
  <c r="I3" i="1"/>
  <c r="C3" i="1"/>
  <c r="D3" i="1"/>
  <c r="E3" i="1"/>
  <c r="F3" i="1"/>
  <c r="B3" i="1"/>
  <c r="B4" i="1"/>
  <c r="C4" i="1"/>
  <c r="D4" i="1"/>
  <c r="E4" i="1"/>
  <c r="F4" i="1"/>
  <c r="B5" i="1"/>
  <c r="C5" i="1"/>
  <c r="D5" i="1"/>
  <c r="E5" i="1"/>
  <c r="G5" i="1" s="1"/>
  <c r="F5" i="1"/>
  <c r="B6" i="1"/>
  <c r="C6" i="1"/>
  <c r="D6" i="1"/>
  <c r="E6" i="1"/>
  <c r="F6" i="1"/>
  <c r="B7" i="1"/>
  <c r="C7" i="1"/>
  <c r="D7" i="1"/>
  <c r="E7" i="1"/>
  <c r="F7" i="1"/>
  <c r="B8" i="1"/>
  <c r="G8" i="1" s="1"/>
  <c r="C8" i="1"/>
  <c r="D8" i="1"/>
  <c r="E8" i="1"/>
  <c r="F8" i="1"/>
  <c r="D10" i="1"/>
  <c r="C204" i="3"/>
  <c r="C203" i="3"/>
  <c r="C202" i="3"/>
  <c r="C201" i="3"/>
  <c r="C198" i="3"/>
  <c r="C197" i="3"/>
  <c r="C196" i="3"/>
  <c r="C195" i="3"/>
  <c r="C189" i="3"/>
  <c r="C192" i="3"/>
  <c r="C191" i="3"/>
  <c r="C190" i="3"/>
  <c r="C78" i="3"/>
  <c r="C77" i="3"/>
  <c r="C76" i="3"/>
  <c r="C75" i="3"/>
  <c r="C57" i="3"/>
  <c r="C56" i="3"/>
  <c r="C55" i="3"/>
  <c r="C54" i="3"/>
  <c r="C51" i="3"/>
  <c r="C50" i="3"/>
  <c r="C49" i="3"/>
  <c r="C48" i="3"/>
  <c r="C44" i="3"/>
  <c r="C43" i="3"/>
  <c r="C42" i="3"/>
  <c r="C41" i="3"/>
  <c r="C38" i="3"/>
  <c r="C37" i="3"/>
  <c r="C36" i="3"/>
  <c r="C35" i="3"/>
  <c r="C29" i="3"/>
  <c r="C28" i="3"/>
  <c r="C27" i="3"/>
  <c r="C26" i="3"/>
  <c r="C176" i="3"/>
  <c r="C175" i="3"/>
  <c r="C174" i="3"/>
  <c r="C170" i="3"/>
  <c r="C169" i="3"/>
  <c r="C168" i="3"/>
  <c r="C167" i="3"/>
  <c r="C164" i="3"/>
  <c r="C163" i="3"/>
  <c r="C162" i="3"/>
  <c r="C161" i="3"/>
  <c r="C158" i="3"/>
  <c r="C157" i="3"/>
  <c r="C156" i="3"/>
  <c r="C155" i="3"/>
  <c r="C149" i="3"/>
  <c r="C148" i="3"/>
  <c r="C147" i="3"/>
  <c r="C146" i="3"/>
  <c r="C143" i="3"/>
  <c r="C142" i="3"/>
  <c r="C141" i="3"/>
  <c r="C140" i="3"/>
  <c r="C136" i="3"/>
  <c r="C135" i="3"/>
  <c r="C134" i="3"/>
  <c r="C133" i="3"/>
  <c r="C130" i="3"/>
  <c r="C129" i="3"/>
  <c r="C128" i="3"/>
  <c r="C127" i="3"/>
  <c r="C124" i="3"/>
  <c r="C123" i="3"/>
  <c r="C122" i="3"/>
  <c r="C121" i="3"/>
  <c r="C118" i="3"/>
  <c r="C117" i="3"/>
  <c r="C116" i="3"/>
  <c r="C115" i="3"/>
  <c r="C112" i="3"/>
  <c r="C111" i="3"/>
  <c r="C110" i="3"/>
  <c r="C109" i="3"/>
  <c r="C103" i="3"/>
  <c r="C102" i="3"/>
  <c r="C101" i="3"/>
  <c r="C100" i="3"/>
  <c r="C97" i="3"/>
  <c r="C96" i="3"/>
  <c r="C95" i="3"/>
  <c r="C94" i="3"/>
  <c r="C90" i="3"/>
  <c r="C89" i="3"/>
  <c r="C88" i="3"/>
  <c r="C87" i="3"/>
  <c r="C84" i="3"/>
  <c r="C83" i="3"/>
  <c r="C82" i="3"/>
  <c r="C81" i="3"/>
  <c r="C69" i="3"/>
  <c r="C68" i="3"/>
  <c r="C67" i="3"/>
  <c r="C66" i="3"/>
  <c r="C63" i="3"/>
  <c r="C62" i="3"/>
  <c r="C61" i="3"/>
  <c r="C60" i="3"/>
  <c r="C23" i="3"/>
  <c r="C22" i="3"/>
  <c r="C21" i="3"/>
  <c r="C20" i="3"/>
  <c r="C17" i="3"/>
  <c r="C16" i="3"/>
  <c r="C15" i="3"/>
  <c r="C14" i="3"/>
  <c r="C11" i="3"/>
  <c r="C10" i="3"/>
  <c r="C9" i="3"/>
  <c r="C8" i="3"/>
  <c r="C5" i="3"/>
  <c r="C4" i="3"/>
  <c r="C3" i="3"/>
  <c r="C2" i="3"/>
  <c r="C182" i="3"/>
  <c r="C181" i="3"/>
  <c r="C180" i="3"/>
  <c r="C179" i="3"/>
  <c r="C173" i="3"/>
  <c r="G7" i="1" l="1"/>
  <c r="AE7" i="1"/>
  <c r="G4" i="1"/>
  <c r="V7" i="1"/>
  <c r="AL3" i="1"/>
  <c r="G6" i="1"/>
  <c r="G3" i="1"/>
  <c r="AL7" i="1"/>
  <c r="AE4" i="1"/>
  <c r="AL5" i="1"/>
  <c r="V5" i="1"/>
  <c r="AE3" i="1"/>
  <c r="O7" i="1"/>
  <c r="Q10" i="1"/>
  <c r="Z10" i="1"/>
  <c r="B10" i="1"/>
  <c r="D28" i="3"/>
  <c r="O5" i="1"/>
  <c r="AE6" i="1"/>
  <c r="AE5" i="1"/>
  <c r="O3" i="1"/>
  <c r="AE8" i="1"/>
  <c r="D26" i="3"/>
  <c r="D27" i="3"/>
  <c r="D36" i="3"/>
  <c r="D38" i="3"/>
  <c r="D37" i="3"/>
  <c r="D29" i="3"/>
  <c r="D35" i="3"/>
  <c r="J10" i="1" l="1"/>
  <c r="E10" i="1"/>
  <c r="C119" i="3" l="1"/>
  <c r="D115" i="3" s="1"/>
  <c r="C137" i="3"/>
  <c r="D133" i="3" s="1"/>
  <c r="C159" i="3"/>
  <c r="D157" i="3" s="1"/>
  <c r="C177" i="3"/>
  <c r="D173" i="3" s="1"/>
  <c r="C104" i="3"/>
  <c r="D101" i="3" s="1"/>
  <c r="C125" i="3"/>
  <c r="D122" i="3" s="1"/>
  <c r="C144" i="3"/>
  <c r="D140" i="3" s="1"/>
  <c r="C165" i="3"/>
  <c r="D162" i="3" s="1"/>
  <c r="C183" i="3"/>
  <c r="D180" i="3" s="1"/>
  <c r="C91" i="3"/>
  <c r="D88" i="3" s="1"/>
  <c r="C113" i="3"/>
  <c r="D110" i="3" s="1"/>
  <c r="C131" i="3"/>
  <c r="D129" i="3" s="1"/>
  <c r="C150" i="3"/>
  <c r="D146" i="3" s="1"/>
  <c r="C171" i="3"/>
  <c r="D169" i="3" s="1"/>
  <c r="C193" i="3"/>
  <c r="D190" i="3" s="1"/>
  <c r="C199" i="3"/>
  <c r="D198" i="3" s="1"/>
  <c r="C205" i="3"/>
  <c r="D204" i="3" s="1"/>
  <c r="C6" i="3"/>
  <c r="C18" i="3"/>
  <c r="D17" i="3" s="1"/>
  <c r="C30" i="3"/>
  <c r="C45" i="3"/>
  <c r="D44" i="3" s="1"/>
  <c r="C58" i="3"/>
  <c r="D57" i="3" s="1"/>
  <c r="C79" i="3"/>
  <c r="D78" i="3" s="1"/>
  <c r="C12" i="3"/>
  <c r="D8" i="3" s="1"/>
  <c r="C24" i="3"/>
  <c r="A24" i="3" s="1"/>
  <c r="C39" i="3"/>
  <c r="C52" i="3"/>
  <c r="D49" i="3" s="1"/>
  <c r="C64" i="3"/>
  <c r="D63" i="3" s="1"/>
  <c r="C70" i="3"/>
  <c r="D68" i="3" s="1"/>
  <c r="D170" i="3"/>
  <c r="D168" i="3"/>
  <c r="D135" i="3"/>
  <c r="C98" i="3"/>
  <c r="D97" i="3" s="1"/>
  <c r="C85" i="3"/>
  <c r="D84" i="3" s="1"/>
  <c r="D124" i="3" l="1"/>
  <c r="D61" i="3"/>
  <c r="D5" i="3"/>
  <c r="A6" i="3"/>
  <c r="D121" i="3"/>
  <c r="D123" i="3"/>
  <c r="D142" i="3"/>
  <c r="A177" i="3"/>
  <c r="D143" i="3"/>
  <c r="D164" i="3"/>
  <c r="D181" i="3"/>
  <c r="D179" i="3"/>
  <c r="D161" i="3"/>
  <c r="D182" i="3"/>
  <c r="D43" i="3"/>
  <c r="D156" i="3"/>
  <c r="D176" i="3"/>
  <c r="D136" i="3"/>
  <c r="D134" i="3"/>
  <c r="D174" i="3"/>
  <c r="D54" i="3"/>
  <c r="D55" i="3"/>
  <c r="D175" i="3"/>
  <c r="D158" i="3"/>
  <c r="D155" i="3"/>
  <c r="D56" i="3"/>
  <c r="D9" i="3"/>
  <c r="D149" i="3"/>
  <c r="D141" i="3"/>
  <c r="D109" i="3"/>
  <c r="D163" i="3"/>
  <c r="D67" i="3"/>
  <c r="D102" i="3"/>
  <c r="D23" i="3"/>
  <c r="D130" i="3"/>
  <c r="D22" i="3"/>
  <c r="D112" i="3"/>
  <c r="D14" i="3"/>
  <c r="D69" i="3"/>
  <c r="D21" i="3"/>
  <c r="D100" i="3"/>
  <c r="D103" i="3"/>
  <c r="D3" i="3"/>
  <c r="D4" i="3"/>
  <c r="D111" i="3"/>
  <c r="D50" i="3"/>
  <c r="D2" i="3"/>
  <c r="D60" i="3"/>
  <c r="D10" i="3"/>
  <c r="D128" i="3"/>
  <c r="D62" i="3"/>
  <c r="D127" i="3"/>
  <c r="D66" i="3"/>
  <c r="D147" i="3"/>
  <c r="D42" i="3"/>
  <c r="D167" i="3"/>
  <c r="D171" i="3" s="1"/>
  <c r="D116" i="3"/>
  <c r="D20" i="3"/>
  <c r="D148" i="3"/>
  <c r="D150" i="3" s="1"/>
  <c r="D90" i="3"/>
  <c r="D89" i="3"/>
  <c r="D41" i="3"/>
  <c r="D118" i="3"/>
  <c r="D117" i="3"/>
  <c r="D75" i="3"/>
  <c r="D11" i="3"/>
  <c r="D87" i="3"/>
  <c r="D76" i="3"/>
  <c r="D192" i="3"/>
  <c r="D189" i="3"/>
  <c r="D191" i="3"/>
  <c r="D203" i="3"/>
  <c r="D196" i="3"/>
  <c r="D197" i="3"/>
  <c r="D202" i="3"/>
  <c r="D201" i="3"/>
  <c r="D195" i="3"/>
  <c r="D51" i="3"/>
  <c r="D15" i="3"/>
  <c r="D77" i="3"/>
  <c r="D48" i="3"/>
  <c r="D16" i="3"/>
  <c r="D95" i="3"/>
  <c r="D81" i="3"/>
  <c r="D82" i="3"/>
  <c r="D94" i="3"/>
  <c r="D83" i="3"/>
  <c r="D96" i="3"/>
  <c r="D125" i="3" l="1"/>
  <c r="D45" i="3"/>
  <c r="D159" i="3"/>
  <c r="D58" i="3"/>
  <c r="D137" i="3"/>
  <c r="D144" i="3"/>
  <c r="D165" i="3"/>
  <c r="D12" i="3"/>
  <c r="D91" i="3"/>
  <c r="D70" i="3"/>
  <c r="D113" i="3"/>
  <c r="D104" i="3"/>
  <c r="D6" i="3"/>
  <c r="D183" i="3"/>
  <c r="D39" i="3"/>
  <c r="D177" i="3"/>
  <c r="D119" i="3"/>
  <c r="D24" i="3"/>
  <c r="D131" i="3"/>
  <c r="D64" i="3"/>
  <c r="D52" i="3"/>
  <c r="D79" i="3"/>
  <c r="D193" i="3"/>
  <c r="D85" i="3"/>
  <c r="D30" i="3"/>
  <c r="D205" i="3"/>
  <c r="D199" i="3"/>
  <c r="D18" i="3"/>
  <c r="D98" i="3"/>
  <c r="AL10" i="1"/>
  <c r="AJ10" i="1"/>
  <c r="A205" i="3"/>
  <c r="A199" i="3"/>
  <c r="A193" i="3"/>
  <c r="A183" i="3"/>
  <c r="A171" i="3"/>
  <c r="A165" i="3"/>
  <c r="A159" i="3"/>
  <c r="A150" i="3"/>
  <c r="A144" i="3"/>
  <c r="A137" i="3"/>
  <c r="A131" i="3"/>
  <c r="A125" i="3"/>
  <c r="A119" i="3"/>
  <c r="A113" i="3"/>
  <c r="A104" i="3"/>
  <c r="A98" i="3"/>
  <c r="A91" i="3"/>
  <c r="A85" i="3"/>
  <c r="A79" i="3"/>
  <c r="A70" i="3"/>
  <c r="A64" i="3"/>
  <c r="A58" i="3"/>
  <c r="A52" i="3"/>
  <c r="A45" i="3"/>
  <c r="A39" i="3"/>
  <c r="A30" i="3"/>
  <c r="A18" i="3"/>
  <c r="A12" i="3"/>
  <c r="C106" i="3" l="1"/>
  <c r="C185" i="3"/>
  <c r="C152" i="3"/>
  <c r="C32" i="3"/>
  <c r="C72" i="3"/>
  <c r="M10" i="1"/>
  <c r="AK10" i="1" l="1"/>
  <c r="AI10" i="1"/>
  <c r="AH10" i="1"/>
  <c r="AD10" i="1"/>
  <c r="AC10" i="1"/>
  <c r="AB10" i="1"/>
  <c r="AA10" i="1"/>
  <c r="Y10" i="1"/>
  <c r="AE10" i="1"/>
  <c r="U10" i="1"/>
  <c r="T10" i="1"/>
  <c r="S10" i="1"/>
  <c r="R10" i="1"/>
  <c r="I10" i="1"/>
  <c r="O10" i="1"/>
  <c r="N10" i="1"/>
  <c r="L10" i="1"/>
  <c r="K10" i="1"/>
  <c r="F10" i="1"/>
  <c r="C10" i="1"/>
  <c r="AG10" i="1"/>
  <c r="X10" i="1"/>
  <c r="G10" i="1" l="1"/>
  <c r="V10" i="1"/>
</calcChain>
</file>

<file path=xl/sharedStrings.xml><?xml version="1.0" encoding="utf-8"?>
<sst xmlns="http://schemas.openxmlformats.org/spreadsheetml/2006/main" count="378" uniqueCount="140">
  <si>
    <t>Suggestions and comments:</t>
  </si>
  <si>
    <t>1. How successful do you anticipate this teacher candidate to be in the first year of teaching?</t>
  </si>
  <si>
    <t>2. How strongly can you recommend this teacher candidate to school officials?</t>
  </si>
  <si>
    <t>3. Please appraise this student's future effectiveness in the teaching profession. Consider the following assessment information for grade categories:</t>
  </si>
  <si>
    <t>University Supervisor</t>
  </si>
  <si>
    <t>Grade Level</t>
  </si>
  <si>
    <t>3</t>
  </si>
  <si>
    <t>2</t>
  </si>
  <si>
    <t>1</t>
  </si>
  <si>
    <t>MEAN</t>
  </si>
  <si>
    <t>General Evaluation</t>
  </si>
  <si>
    <t>A1</t>
  </si>
  <si>
    <t>A2</t>
  </si>
  <si>
    <t>A3</t>
  </si>
  <si>
    <t>A4</t>
  </si>
  <si>
    <t>School/Town</t>
  </si>
  <si>
    <t>B1</t>
  </si>
  <si>
    <t>B2</t>
  </si>
  <si>
    <t>B3</t>
  </si>
  <si>
    <t>C1</t>
  </si>
  <si>
    <t>C2</t>
  </si>
  <si>
    <t>C3</t>
  </si>
  <si>
    <t>C4</t>
  </si>
  <si>
    <t>D1</t>
  </si>
  <si>
    <t>D2</t>
  </si>
  <si>
    <t>D3</t>
  </si>
  <si>
    <t>E1</t>
  </si>
  <si>
    <t>E2</t>
  </si>
  <si>
    <t>E3</t>
  </si>
  <si>
    <t>#</t>
  </si>
  <si>
    <t>B4</t>
  </si>
  <si>
    <t>A. Teaching and Assessment</t>
  </si>
  <si>
    <t>B. Classroom Management</t>
  </si>
  <si>
    <t>C. Interpersonal Skill</t>
  </si>
  <si>
    <t>D. Professionalism</t>
  </si>
  <si>
    <t>E. Musicianship</t>
  </si>
  <si>
    <t>1. Develops appropriate and effective lessons that reflect knowledge of the discipline of music.</t>
  </si>
  <si>
    <t>2. Teaches the objectives through a variety of methods.</t>
  </si>
  <si>
    <t>3. Encourages students to evaluate and appreciate their accomplishments.</t>
  </si>
  <si>
    <t>4. Uses evaluations that are fairly administered and based on desired learner outcomes.</t>
  </si>
  <si>
    <t>5. Uses assessment of student progress to improve subsequent lessons.</t>
  </si>
  <si>
    <t>1. Models desired behavior.</t>
  </si>
  <si>
    <t>2. Establishes clear rules and maintains standards of behavior consistent with school policy.</t>
  </si>
  <si>
    <t>3. Manages groups effectively.</t>
  </si>
  <si>
    <t>4. Uses class time effectively.</t>
  </si>
  <si>
    <t>5. Uses facilities and resources such as technology to enhance learning.</t>
  </si>
  <si>
    <t>6. Successfully motivates students and monitors their engagement in the lesson.</t>
  </si>
  <si>
    <t>1. Reacts with sensitivity to the needs and feelings of others.</t>
  </si>
  <si>
    <t>2. Conveys enthusiasm for the lesson.</t>
  </si>
  <si>
    <t>3. Demonstrates appropriate behavior and age appropriate language.</t>
  </si>
  <si>
    <t>5. Interacts with students, parents and faculty members in a friendly and professional manner.</t>
  </si>
  <si>
    <t>1. Demonstrates evidence of professional demeanor, scholarship, and behavior.</t>
  </si>
  <si>
    <t>2. Arrives on time for all activities.</t>
  </si>
  <si>
    <t>3. Dresses appropriately.</t>
  </si>
  <si>
    <t>4. Effectively expresses self in written and verbal communication using correct grammar and appropriate vocabulary.</t>
  </si>
  <si>
    <t>5. Responds appropriately to constructive criticism by cooperating teachers administrators and university supervisors.</t>
  </si>
  <si>
    <t>7. Demonstrates a positive attitude when assigned to duties or additional tasks by cooperating teacher.</t>
  </si>
  <si>
    <t>1. Exhibits good overall musicianship.</t>
  </si>
  <si>
    <t>2. Demonstrates appropriate instrumental skills.</t>
  </si>
  <si>
    <t>3. Demonstrates appropriate vocal skills.</t>
  </si>
  <si>
    <t>4. Demonstrates appropriate keyboard skills.</t>
  </si>
  <si>
    <t>5. Exhibits broad knowledge of subject matter.</t>
  </si>
  <si>
    <t>A5</t>
  </si>
  <si>
    <t>B5</t>
  </si>
  <si>
    <t>B6</t>
  </si>
  <si>
    <t>C5</t>
  </si>
  <si>
    <t>D4</t>
  </si>
  <si>
    <t>D5</t>
  </si>
  <si>
    <t>D6</t>
  </si>
  <si>
    <t>D7</t>
  </si>
  <si>
    <t>E4</t>
  </si>
  <si>
    <t>E5</t>
  </si>
  <si>
    <t>A (Target)</t>
  </si>
  <si>
    <t>Recommend without reservation.</t>
  </si>
  <si>
    <t>Count</t>
  </si>
  <si>
    <t>Pct</t>
  </si>
  <si>
    <t>Total</t>
  </si>
  <si>
    <t>Would recommend with minor reservations.</t>
  </si>
  <si>
    <t>Recommendations limited with major reservations.</t>
  </si>
  <si>
    <t>Unable to recommend in any setting. Further preparation necessary for certification.</t>
  </si>
  <si>
    <t>4 Target</t>
  </si>
  <si>
    <t>3 Acceptable</t>
  </si>
  <si>
    <t>2 Acceptable</t>
  </si>
  <si>
    <t>1 Unacceptable</t>
  </si>
  <si>
    <t>1 Uncceptable</t>
  </si>
  <si>
    <t>B (Acceptable)</t>
  </si>
  <si>
    <t>C (Acceptable)</t>
  </si>
  <si>
    <t>I (Unacceptable)</t>
  </si>
  <si>
    <t>4. Encourages mutual courtesy and respect between the teacher and students.</t>
  </si>
  <si>
    <t>6. Implements cooperating teachers/supervisors suggestions and feedback.</t>
  </si>
  <si>
    <t>4 Successful in all settings.</t>
  </si>
  <si>
    <t>3 Successful in most settings</t>
  </si>
  <si>
    <t>2 Success doubtful in many educational settings.</t>
  </si>
  <si>
    <t>1 Success doubtful in any setting.</t>
  </si>
  <si>
    <t>MEAN OF THE MEANS FOR A. Teaching and Assessment</t>
  </si>
  <si>
    <t>MEAN OF THE MEANS FOR B. Classroom Management</t>
  </si>
  <si>
    <t>MEAN OF THE MEANS FOR C. Interpersonal Skill</t>
  </si>
  <si>
    <t>MEAN OF THE MEANS FOR D. Professionalism</t>
  </si>
  <si>
    <t>MEAN OF THE MEANS FOR E. Musicianship</t>
  </si>
  <si>
    <t>3. Please appraise this student's future effectiveness in the teaching profession.</t>
  </si>
  <si>
    <t>Teacher Candidate</t>
  </si>
  <si>
    <t>NV</t>
  </si>
  <si>
    <t>Weatherford</t>
  </si>
  <si>
    <t>Semester/Year</t>
  </si>
  <si>
    <t>A. Teaching and Assessment 1. Develops appropriate and effective lessons that reflect knowledge of the discipline of music.</t>
  </si>
  <si>
    <t>A. Teaching and Assessment 2. Teaches the objectives through a variety of methods.</t>
  </si>
  <si>
    <t>A. Teaching and Assessment 3. Encourages students to evaluate and appreciate their accomplishments.</t>
  </si>
  <si>
    <t>A. Teaching and Assessment 4. Uses evaluations that are fairly administered and based on desired learner outcomes.</t>
  </si>
  <si>
    <t>A. Teaching and Assessment 5. Uses assessment of student progress to improve subsequent lessons.</t>
  </si>
  <si>
    <t>B. Classroom Management 1. Models desired behavior.</t>
  </si>
  <si>
    <t>B. Classroom Management 2. Establishes clear rules and maintains standards of behavior consistent with school policy.</t>
  </si>
  <si>
    <t>B. Classroom Management 3. Manages groups effectively.</t>
  </si>
  <si>
    <t>B. Classroom Management 4. Uses class time effectively.</t>
  </si>
  <si>
    <t>B. Classroom Management 5. Uses facilities and resources such as technology to enhance learning.</t>
  </si>
  <si>
    <t>B. Classroom Management 6. Successfully motivates students and monitors their engagement in the lesson.</t>
  </si>
  <si>
    <t>C. Interpersonal Skill 1. Reacts with sensitivity to the needs and feelings of others.</t>
  </si>
  <si>
    <t>C. Interpersonal Skill 2. Conveys enthusiasm for the lesson.</t>
  </si>
  <si>
    <t>C. Interpersonal Skill 3. Demonstrates appropriate behavior and age appropriate language.</t>
  </si>
  <si>
    <t>C. Interpersonal Skill 4. Encourages mutual courtesy and respect between the teacher and students.</t>
  </si>
  <si>
    <t>C. Interpersonal Skill 5. Interacts with students, parents and faculty members in a friendly and professional manner.</t>
  </si>
  <si>
    <t>D. Professionalism 1. Demonstrates evidence of professional demeanor, scholarship, and behavior.</t>
  </si>
  <si>
    <t>D. Professionalism 2. Arrives on time for all activities.</t>
  </si>
  <si>
    <t>D. Professionalism 3. Dresses appropriately.</t>
  </si>
  <si>
    <t>D. Professionalism 4. Effectively expresses self in written and verbal communication using correct grammar and appropriate vocabulary.</t>
  </si>
  <si>
    <t>D. Professionalism 5. Responds appropriately to constructive criticism by cooperating teachers administrators and university supervisors.</t>
  </si>
  <si>
    <t>D. Professionalism 6. Implements cooperating teachers/supervisors suggestions and feedback.</t>
  </si>
  <si>
    <t>D. Professionalism 7. Demonstrates a positive attitude when assigned to duties or additional tasks by cooperating teacher.</t>
  </si>
  <si>
    <t>E. Musicianship 1. Exhibits good overall musicianship.</t>
  </si>
  <si>
    <t>E. Musicianship 2. Demonstrates appropriate instrumental skills.</t>
  </si>
  <si>
    <t>E. Musicianship 3. Demonstrates appropriate vocal skills.</t>
  </si>
  <si>
    <t>E. Musicianship 4. Demonstrates appropriate keyboard skills.</t>
  </si>
  <si>
    <t>E. Musicianship 5. Exhibits broad knowledge of subject matter.</t>
  </si>
  <si>
    <t>SubmitDate</t>
  </si>
  <si>
    <t>Spring 22</t>
  </si>
  <si>
    <t>Edmond Santa Fe</t>
  </si>
  <si>
    <t>K-12</t>
  </si>
  <si>
    <t>Ponca City</t>
  </si>
  <si>
    <t>Elgin</t>
  </si>
  <si>
    <t>Hinton</t>
  </si>
  <si>
    <t>Tuttle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</si>
</sst>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8"/>
      <name val="MS Sans Serif"/>
    </font>
    <font>
      <sz val="11"/>
      <color theme="1"/>
      <name val="Calibri"/>
      <family val="2"/>
      <scheme val="minor"/>
    </font>
    <font>
      <b/>
      <sz val="8"/>
      <name val="MS Sans Serif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8"/>
      <color indexed="12"/>
      <name val="MS Sans Serif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 applyAlignment="0">
      <alignment vertical="top" wrapText="1"/>
      <protection locked="0"/>
    </xf>
    <xf numFmtId="0" fontId="1" fillId="0" borderId="0"/>
  </cellStyleXfs>
  <cellXfs count="46">
    <xf numFmtId="0" fontId="0" fillId="0" borderId="0" xfId="0" applyAlignment="1">
      <alignment vertical="top"/>
      <protection locked="0"/>
    </xf>
    <xf numFmtId="0" fontId="0" fillId="0" borderId="0" xfId="0" applyAlignment="1" applyProtection="1">
      <alignment horizontal="center"/>
      <protection hidden="1"/>
    </xf>
    <xf numFmtId="0" fontId="2" fillId="0" borderId="0" xfId="0" applyFont="1" applyAlignment="1" applyProtection="1">
      <alignment horizontal="left" wrapText="1"/>
      <protection hidden="1"/>
    </xf>
    <xf numFmtId="49" fontId="2" fillId="0" borderId="0" xfId="0" applyNumberFormat="1" applyFont="1" applyAlignment="1" applyProtection="1">
      <alignment horizontal="center" wrapText="1"/>
      <protection hidden="1"/>
    </xf>
    <xf numFmtId="2" fontId="2" fillId="0" borderId="0" xfId="0" applyNumberFormat="1" applyFont="1" applyAlignment="1" applyProtection="1">
      <alignment horizontal="center" wrapText="1"/>
      <protection hidden="1"/>
    </xf>
    <xf numFmtId="0" fontId="0" fillId="0" borderId="0" xfId="0" applyAlignment="1" applyProtection="1">
      <alignment horizontal="center" vertical="top"/>
      <protection hidden="1"/>
    </xf>
    <xf numFmtId="0" fontId="0" fillId="0" borderId="0" xfId="0" applyAlignment="1" applyProtection="1">
      <alignment horizontal="center" vertical="top" wrapText="1"/>
      <protection hidden="1"/>
    </xf>
    <xf numFmtId="2" fontId="2" fillId="0" borderId="0" xfId="0" applyNumberFormat="1" applyFont="1" applyAlignment="1" applyProtection="1">
      <alignment horizontal="center" vertical="top" wrapText="1"/>
      <protection hidden="1"/>
    </xf>
    <xf numFmtId="0" fontId="0" fillId="0" borderId="0" xfId="0" applyAlignment="1" applyProtection="1">
      <alignment horizontal="left" vertical="top"/>
      <protection hidden="1"/>
    </xf>
    <xf numFmtId="0" fontId="2" fillId="0" borderId="0" xfId="0" applyFont="1" applyAlignment="1" applyProtection="1">
      <alignment horizontal="center" vertical="top"/>
      <protection hidden="1"/>
    </xf>
    <xf numFmtId="2" fontId="2" fillId="0" borderId="0" xfId="0" applyNumberFormat="1" applyFont="1" applyAlignment="1" applyProtection="1">
      <alignment horizontal="center" vertical="top"/>
      <protection hidden="1"/>
    </xf>
    <xf numFmtId="0" fontId="3" fillId="0" borderId="0" xfId="0" applyFont="1" applyAlignment="1" applyProtection="1">
      <protection hidden="1"/>
    </xf>
    <xf numFmtId="0" fontId="5" fillId="0" borderId="0" xfId="0" applyFont="1" applyAlignment="1" applyProtection="1">
      <protection hidden="1"/>
    </xf>
    <xf numFmtId="0" fontId="3" fillId="0" borderId="1" xfId="0" applyFont="1" applyBorder="1" applyAlignment="1" applyProtection="1">
      <alignment horizontal="right"/>
      <protection hidden="1"/>
    </xf>
    <xf numFmtId="0" fontId="5" fillId="0" borderId="1" xfId="0" applyFont="1" applyBorder="1" applyAlignment="1" applyProtection="1">
      <alignment wrapText="1"/>
      <protection hidden="1"/>
    </xf>
    <xf numFmtId="0" fontId="6" fillId="0" borderId="7" xfId="0" applyFont="1" applyBorder="1" applyAlignment="1" applyProtection="1">
      <alignment horizontal="right" wrapText="1"/>
      <protection hidden="1"/>
    </xf>
    <xf numFmtId="10" fontId="6" fillId="0" borderId="7" xfId="0" applyNumberFormat="1" applyFont="1" applyBorder="1" applyAlignment="1" applyProtection="1">
      <alignment horizontal="right" wrapText="1"/>
      <protection hidden="1"/>
    </xf>
    <xf numFmtId="0" fontId="3" fillId="0" borderId="1" xfId="0" applyFont="1" applyBorder="1" applyAlignment="1" applyProtection="1">
      <alignment horizontal="center"/>
      <protection hidden="1"/>
    </xf>
    <xf numFmtId="2" fontId="3" fillId="0" borderId="1" xfId="0" applyNumberFormat="1" applyFont="1" applyBorder="1" applyAlignment="1" applyProtection="1">
      <alignment horizontal="center"/>
      <protection hidden="1"/>
    </xf>
    <xf numFmtId="0" fontId="4" fillId="0" borderId="1" xfId="0" applyFont="1" applyBorder="1" applyAlignment="1" applyProtection="1">
      <alignment wrapText="1"/>
      <protection hidden="1"/>
    </xf>
    <xf numFmtId="0" fontId="4" fillId="0" borderId="0" xfId="0" applyFont="1" applyAlignment="1" applyProtection="1">
      <alignment wrapText="1"/>
      <protection hidden="1"/>
    </xf>
    <xf numFmtId="0" fontId="5" fillId="0" borderId="0" xfId="0" applyFont="1" applyAlignment="1" applyProtection="1">
      <alignment horizontal="right"/>
      <protection hidden="1"/>
    </xf>
    <xf numFmtId="10" fontId="5" fillId="0" borderId="0" xfId="0" applyNumberFormat="1" applyFont="1" applyAlignment="1" applyProtection="1">
      <alignment horizontal="right"/>
      <protection hidden="1"/>
    </xf>
    <xf numFmtId="2" fontId="3" fillId="0" borderId="0" xfId="0" applyNumberFormat="1" applyFont="1" applyAlignment="1" applyProtection="1">
      <alignment horizontal="center"/>
      <protection hidden="1"/>
    </xf>
    <xf numFmtId="49" fontId="0" fillId="0" borderId="0" xfId="0" applyNumberFormat="1" applyAlignment="1">
      <alignment horizontal="left" vertical="top" wrapText="1"/>
      <protection locked="0"/>
    </xf>
    <xf numFmtId="0" fontId="0" fillId="0" borderId="0" xfId="0" applyAlignment="1">
      <alignment horizontal="left" vertical="top"/>
      <protection locked="0"/>
    </xf>
    <xf numFmtId="0" fontId="0" fillId="0" borderId="0" xfId="0" applyAlignment="1">
      <alignment horizontal="right" vertical="top"/>
      <protection locked="0"/>
    </xf>
    <xf numFmtId="0" fontId="7" fillId="0" borderId="0" xfId="0" applyFont="1" applyAlignment="1">
      <alignment horizontal="left" vertical="top"/>
      <protection locked="0"/>
    </xf>
    <xf numFmtId="0" fontId="0" fillId="0" borderId="0" xfId="0" applyAlignment="1">
      <alignment horizontal="center" vertical="top"/>
      <protection locked="0"/>
    </xf>
    <xf numFmtId="49" fontId="0" fillId="0" borderId="0" xfId="0" applyNumberFormat="1" applyAlignment="1">
      <alignment vertical="top" wrapText="1"/>
      <protection locked="0"/>
    </xf>
    <xf numFmtId="0" fontId="0" fillId="0" borderId="0" xfId="0" applyAlignment="1" applyProtection="1">
      <alignment horizontal="left" vertical="top" wrapText="1"/>
      <protection hidden="1"/>
    </xf>
    <xf numFmtId="16" fontId="0" fillId="0" borderId="0" xfId="0" applyNumberFormat="1" applyAlignment="1">
      <alignment horizontal="left" vertical="top"/>
      <protection locked="0"/>
    </xf>
    <xf numFmtId="22" fontId="7" fillId="0" borderId="0" xfId="0" applyNumberFormat="1" applyFont="1" applyAlignment="1">
      <alignment horizontal="left" vertical="top"/>
      <protection locked="0"/>
    </xf>
    <xf numFmtId="2" fontId="3" fillId="0" borderId="1" xfId="0" applyNumberFormat="1" applyFont="1" applyBorder="1" applyAlignment="1" applyProtection="1">
      <alignment horizontal="center"/>
      <protection hidden="1"/>
    </xf>
    <xf numFmtId="0" fontId="3" fillId="0" borderId="5" xfId="0" applyFont="1" applyBorder="1" applyAlignment="1" applyProtection="1">
      <alignment horizontal="center"/>
      <protection hidden="1"/>
    </xf>
    <xf numFmtId="0" fontId="2" fillId="0" borderId="6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vertical="top" wrapText="1"/>
      <protection hidden="1"/>
    </xf>
    <xf numFmtId="0" fontId="0" fillId="0" borderId="1" xfId="0" applyBorder="1" applyAlignment="1" applyProtection="1">
      <alignment vertical="top"/>
      <protection hidden="1"/>
    </xf>
    <xf numFmtId="0" fontId="3" fillId="0" borderId="3" xfId="0" applyFont="1" applyBorder="1" applyAlignment="1" applyProtection="1">
      <alignment vertical="top" wrapText="1"/>
      <protection hidden="1"/>
    </xf>
    <xf numFmtId="0" fontId="0" fillId="0" borderId="4" xfId="0" applyBorder="1" applyAlignment="1" applyProtection="1">
      <alignment vertical="top"/>
      <protection hidden="1"/>
    </xf>
    <xf numFmtId="0" fontId="0" fillId="0" borderId="2" xfId="0" applyBorder="1" applyAlignment="1" applyProtection="1">
      <alignment vertical="top"/>
      <protection hidden="1"/>
    </xf>
    <xf numFmtId="0" fontId="0" fillId="0" borderId="1" xfId="0" applyBorder="1" applyAlignment="1" applyProtection="1">
      <alignment vertical="top" wrapText="1"/>
      <protection hidden="1"/>
    </xf>
    <xf numFmtId="49" fontId="2" fillId="0" borderId="0" xfId="0" applyNumberFormat="1" applyFont="1" applyAlignment="1" applyProtection="1">
      <alignment horizontal="center" wrapText="1"/>
      <protection hidden="1"/>
    </xf>
    <xf numFmtId="0" fontId="0" fillId="0" borderId="0" xfId="0" applyAlignment="1" applyProtection="1">
      <alignment wrapText="1"/>
      <protection hidden="1"/>
    </xf>
    <xf numFmtId="0" fontId="2" fillId="0" borderId="0" xfId="0" applyFont="1" applyAlignment="1" applyProtection="1">
      <alignment horizontal="center" wrapText="1"/>
      <protection hidden="1"/>
    </xf>
    <xf numFmtId="0" fontId="0" fillId="0" borderId="0" xfId="0" applyAlignment="1" applyProtection="1">
      <alignment horizont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07"/>
  <sheetViews>
    <sheetView tabSelected="1" view="pageLayout" zoomScaleNormal="100" workbookViewId="0">
      <selection activeCell="B217" sqref="B217"/>
    </sheetView>
  </sheetViews>
  <sheetFormatPr defaultColWidth="11.6640625" defaultRowHeight="12.75" x14ac:dyDescent="0.2"/>
  <cols>
    <col min="1" max="2" width="50.6640625" style="12" customWidth="1"/>
    <col min="3" max="3" width="8.1640625" style="12" bestFit="1" customWidth="1"/>
    <col min="4" max="4" width="10.5" style="12" bestFit="1" customWidth="1"/>
    <col min="5" max="256" width="11.6640625" style="12" customWidth="1"/>
    <col min="257" max="257" width="41.1640625" style="12" customWidth="1"/>
    <col min="258" max="258" width="20.5" style="12" customWidth="1"/>
    <col min="259" max="512" width="11.6640625" style="12" customWidth="1"/>
    <col min="513" max="513" width="41.1640625" style="12" customWidth="1"/>
    <col min="514" max="514" width="20.5" style="12" customWidth="1"/>
    <col min="515" max="768" width="11.6640625" style="12" customWidth="1"/>
    <col min="769" max="769" width="41.1640625" style="12" customWidth="1"/>
    <col min="770" max="770" width="20.5" style="12" customWidth="1"/>
    <col min="771" max="1024" width="11.6640625" style="12" customWidth="1"/>
    <col min="1025" max="1025" width="41.1640625" style="12" customWidth="1"/>
    <col min="1026" max="1026" width="20.5" style="12" customWidth="1"/>
    <col min="1027" max="1280" width="11.6640625" style="12" customWidth="1"/>
    <col min="1281" max="1281" width="41.1640625" style="12" customWidth="1"/>
    <col min="1282" max="1282" width="20.5" style="12" customWidth="1"/>
    <col min="1283" max="1536" width="11.6640625" style="12" customWidth="1"/>
    <col min="1537" max="1537" width="41.1640625" style="12" customWidth="1"/>
    <col min="1538" max="1538" width="20.5" style="12" customWidth="1"/>
    <col min="1539" max="1792" width="11.6640625" style="12" customWidth="1"/>
    <col min="1793" max="1793" width="41.1640625" style="12" customWidth="1"/>
    <col min="1794" max="1794" width="20.5" style="12" customWidth="1"/>
    <col min="1795" max="2048" width="11.6640625" style="12" customWidth="1"/>
    <col min="2049" max="2049" width="41.1640625" style="12" customWidth="1"/>
    <col min="2050" max="2050" width="20.5" style="12" customWidth="1"/>
    <col min="2051" max="2304" width="11.6640625" style="12" customWidth="1"/>
    <col min="2305" max="2305" width="41.1640625" style="12" customWidth="1"/>
    <col min="2306" max="2306" width="20.5" style="12" customWidth="1"/>
    <col min="2307" max="2560" width="11.6640625" style="12" customWidth="1"/>
    <col min="2561" max="2561" width="41.1640625" style="12" customWidth="1"/>
    <col min="2562" max="2562" width="20.5" style="12" customWidth="1"/>
    <col min="2563" max="2816" width="11.6640625" style="12" customWidth="1"/>
    <col min="2817" max="2817" width="41.1640625" style="12" customWidth="1"/>
    <col min="2818" max="2818" width="20.5" style="12" customWidth="1"/>
    <col min="2819" max="3072" width="11.6640625" style="12" customWidth="1"/>
    <col min="3073" max="3073" width="41.1640625" style="12" customWidth="1"/>
    <col min="3074" max="3074" width="20.5" style="12" customWidth="1"/>
    <col min="3075" max="3328" width="11.6640625" style="12" customWidth="1"/>
    <col min="3329" max="3329" width="41.1640625" style="12" customWidth="1"/>
    <col min="3330" max="3330" width="20.5" style="12" customWidth="1"/>
    <col min="3331" max="3584" width="11.6640625" style="12" customWidth="1"/>
    <col min="3585" max="3585" width="41.1640625" style="12" customWidth="1"/>
    <col min="3586" max="3586" width="20.5" style="12" customWidth="1"/>
    <col min="3587" max="3840" width="11.6640625" style="12" customWidth="1"/>
    <col min="3841" max="3841" width="41.1640625" style="12" customWidth="1"/>
    <col min="3842" max="3842" width="20.5" style="12" customWidth="1"/>
    <col min="3843" max="4096" width="11.6640625" style="12" customWidth="1"/>
    <col min="4097" max="4097" width="41.1640625" style="12" customWidth="1"/>
    <col min="4098" max="4098" width="20.5" style="12" customWidth="1"/>
    <col min="4099" max="4352" width="11.6640625" style="12" customWidth="1"/>
    <col min="4353" max="4353" width="41.1640625" style="12" customWidth="1"/>
    <col min="4354" max="4354" width="20.5" style="12" customWidth="1"/>
    <col min="4355" max="4608" width="11.6640625" style="12" customWidth="1"/>
    <col min="4609" max="4609" width="41.1640625" style="12" customWidth="1"/>
    <col min="4610" max="4610" width="20.5" style="12" customWidth="1"/>
    <col min="4611" max="4864" width="11.6640625" style="12" customWidth="1"/>
    <col min="4865" max="4865" width="41.1640625" style="12" customWidth="1"/>
    <col min="4866" max="4866" width="20.5" style="12" customWidth="1"/>
    <col min="4867" max="5120" width="11.6640625" style="12" customWidth="1"/>
    <col min="5121" max="5121" width="41.1640625" style="12" customWidth="1"/>
    <col min="5122" max="5122" width="20.5" style="12" customWidth="1"/>
    <col min="5123" max="5376" width="11.6640625" style="12" customWidth="1"/>
    <col min="5377" max="5377" width="41.1640625" style="12" customWidth="1"/>
    <col min="5378" max="5378" width="20.5" style="12" customWidth="1"/>
    <col min="5379" max="5632" width="11.6640625" style="12" customWidth="1"/>
    <col min="5633" max="5633" width="41.1640625" style="12" customWidth="1"/>
    <col min="5634" max="5634" width="20.5" style="12" customWidth="1"/>
    <col min="5635" max="5888" width="11.6640625" style="12" customWidth="1"/>
    <col min="5889" max="5889" width="41.1640625" style="12" customWidth="1"/>
    <col min="5890" max="5890" width="20.5" style="12" customWidth="1"/>
    <col min="5891" max="6144" width="11.6640625" style="12" customWidth="1"/>
    <col min="6145" max="6145" width="41.1640625" style="12" customWidth="1"/>
    <col min="6146" max="6146" width="20.5" style="12" customWidth="1"/>
    <col min="6147" max="6400" width="11.6640625" style="12" customWidth="1"/>
    <col min="6401" max="6401" width="41.1640625" style="12" customWidth="1"/>
    <col min="6402" max="6402" width="20.5" style="12" customWidth="1"/>
    <col min="6403" max="6656" width="11.6640625" style="12" customWidth="1"/>
    <col min="6657" max="6657" width="41.1640625" style="12" customWidth="1"/>
    <col min="6658" max="6658" width="20.5" style="12" customWidth="1"/>
    <col min="6659" max="6912" width="11.6640625" style="12" customWidth="1"/>
    <col min="6913" max="6913" width="41.1640625" style="12" customWidth="1"/>
    <col min="6914" max="6914" width="20.5" style="12" customWidth="1"/>
    <col min="6915" max="7168" width="11.6640625" style="12" customWidth="1"/>
    <col min="7169" max="7169" width="41.1640625" style="12" customWidth="1"/>
    <col min="7170" max="7170" width="20.5" style="12" customWidth="1"/>
    <col min="7171" max="7424" width="11.6640625" style="12" customWidth="1"/>
    <col min="7425" max="7425" width="41.1640625" style="12" customWidth="1"/>
    <col min="7426" max="7426" width="20.5" style="12" customWidth="1"/>
    <col min="7427" max="7680" width="11.6640625" style="12" customWidth="1"/>
    <col min="7681" max="7681" width="41.1640625" style="12" customWidth="1"/>
    <col min="7682" max="7682" width="20.5" style="12" customWidth="1"/>
    <col min="7683" max="7936" width="11.6640625" style="12" customWidth="1"/>
    <col min="7937" max="7937" width="41.1640625" style="12" customWidth="1"/>
    <col min="7938" max="7938" width="20.5" style="12" customWidth="1"/>
    <col min="7939" max="8192" width="11.6640625" style="12" customWidth="1"/>
    <col min="8193" max="8193" width="41.1640625" style="12" customWidth="1"/>
    <col min="8194" max="8194" width="20.5" style="12" customWidth="1"/>
    <col min="8195" max="8448" width="11.6640625" style="12" customWidth="1"/>
    <col min="8449" max="8449" width="41.1640625" style="12" customWidth="1"/>
    <col min="8450" max="8450" width="20.5" style="12" customWidth="1"/>
    <col min="8451" max="8704" width="11.6640625" style="12" customWidth="1"/>
    <col min="8705" max="8705" width="41.1640625" style="12" customWidth="1"/>
    <col min="8706" max="8706" width="20.5" style="12" customWidth="1"/>
    <col min="8707" max="8960" width="11.6640625" style="12" customWidth="1"/>
    <col min="8961" max="8961" width="41.1640625" style="12" customWidth="1"/>
    <col min="8962" max="8962" width="20.5" style="12" customWidth="1"/>
    <col min="8963" max="9216" width="11.6640625" style="12" customWidth="1"/>
    <col min="9217" max="9217" width="41.1640625" style="12" customWidth="1"/>
    <col min="9218" max="9218" width="20.5" style="12" customWidth="1"/>
    <col min="9219" max="9472" width="11.6640625" style="12" customWidth="1"/>
    <col min="9473" max="9473" width="41.1640625" style="12" customWidth="1"/>
    <col min="9474" max="9474" width="20.5" style="12" customWidth="1"/>
    <col min="9475" max="9728" width="11.6640625" style="12" customWidth="1"/>
    <col min="9729" max="9729" width="41.1640625" style="12" customWidth="1"/>
    <col min="9730" max="9730" width="20.5" style="12" customWidth="1"/>
    <col min="9731" max="9984" width="11.6640625" style="12" customWidth="1"/>
    <col min="9985" max="9985" width="41.1640625" style="12" customWidth="1"/>
    <col min="9986" max="9986" width="20.5" style="12" customWidth="1"/>
    <col min="9987" max="10240" width="11.6640625" style="12" customWidth="1"/>
    <col min="10241" max="10241" width="41.1640625" style="12" customWidth="1"/>
    <col min="10242" max="10242" width="20.5" style="12" customWidth="1"/>
    <col min="10243" max="10496" width="11.6640625" style="12" customWidth="1"/>
    <col min="10497" max="10497" width="41.1640625" style="12" customWidth="1"/>
    <col min="10498" max="10498" width="20.5" style="12" customWidth="1"/>
    <col min="10499" max="10752" width="11.6640625" style="12" customWidth="1"/>
    <col min="10753" max="10753" width="41.1640625" style="12" customWidth="1"/>
    <col min="10754" max="10754" width="20.5" style="12" customWidth="1"/>
    <col min="10755" max="11008" width="11.6640625" style="12" customWidth="1"/>
    <col min="11009" max="11009" width="41.1640625" style="12" customWidth="1"/>
    <col min="11010" max="11010" width="20.5" style="12" customWidth="1"/>
    <col min="11011" max="11264" width="11.6640625" style="12" customWidth="1"/>
    <col min="11265" max="11265" width="41.1640625" style="12" customWidth="1"/>
    <col min="11266" max="11266" width="20.5" style="12" customWidth="1"/>
    <col min="11267" max="11520" width="11.6640625" style="12" customWidth="1"/>
    <col min="11521" max="11521" width="41.1640625" style="12" customWidth="1"/>
    <col min="11522" max="11522" width="20.5" style="12" customWidth="1"/>
    <col min="11523" max="11776" width="11.6640625" style="12" customWidth="1"/>
    <col min="11777" max="11777" width="41.1640625" style="12" customWidth="1"/>
    <col min="11778" max="11778" width="20.5" style="12" customWidth="1"/>
    <col min="11779" max="12032" width="11.6640625" style="12" customWidth="1"/>
    <col min="12033" max="12033" width="41.1640625" style="12" customWidth="1"/>
    <col min="12034" max="12034" width="20.5" style="12" customWidth="1"/>
    <col min="12035" max="12288" width="11.6640625" style="12" customWidth="1"/>
    <col min="12289" max="12289" width="41.1640625" style="12" customWidth="1"/>
    <col min="12290" max="12290" width="20.5" style="12" customWidth="1"/>
    <col min="12291" max="12544" width="11.6640625" style="12" customWidth="1"/>
    <col min="12545" max="12545" width="41.1640625" style="12" customWidth="1"/>
    <col min="12546" max="12546" width="20.5" style="12" customWidth="1"/>
    <col min="12547" max="12800" width="11.6640625" style="12" customWidth="1"/>
    <col min="12801" max="12801" width="41.1640625" style="12" customWidth="1"/>
    <col min="12802" max="12802" width="20.5" style="12" customWidth="1"/>
    <col min="12803" max="13056" width="11.6640625" style="12" customWidth="1"/>
    <col min="13057" max="13057" width="41.1640625" style="12" customWidth="1"/>
    <col min="13058" max="13058" width="20.5" style="12" customWidth="1"/>
    <col min="13059" max="13312" width="11.6640625" style="12" customWidth="1"/>
    <col min="13313" max="13313" width="41.1640625" style="12" customWidth="1"/>
    <col min="13314" max="13314" width="20.5" style="12" customWidth="1"/>
    <col min="13315" max="13568" width="11.6640625" style="12" customWidth="1"/>
    <col min="13569" max="13569" width="41.1640625" style="12" customWidth="1"/>
    <col min="13570" max="13570" width="20.5" style="12" customWidth="1"/>
    <col min="13571" max="13824" width="11.6640625" style="12" customWidth="1"/>
    <col min="13825" max="13825" width="41.1640625" style="12" customWidth="1"/>
    <col min="13826" max="13826" width="20.5" style="12" customWidth="1"/>
    <col min="13827" max="14080" width="11.6640625" style="12" customWidth="1"/>
    <col min="14081" max="14081" width="41.1640625" style="12" customWidth="1"/>
    <col min="14082" max="14082" width="20.5" style="12" customWidth="1"/>
    <col min="14083" max="14336" width="11.6640625" style="12" customWidth="1"/>
    <col min="14337" max="14337" width="41.1640625" style="12" customWidth="1"/>
    <col min="14338" max="14338" width="20.5" style="12" customWidth="1"/>
    <col min="14339" max="14592" width="11.6640625" style="12" customWidth="1"/>
    <col min="14593" max="14593" width="41.1640625" style="12" customWidth="1"/>
    <col min="14594" max="14594" width="20.5" style="12" customWidth="1"/>
    <col min="14595" max="14848" width="11.6640625" style="12" customWidth="1"/>
    <col min="14849" max="14849" width="41.1640625" style="12" customWidth="1"/>
    <col min="14850" max="14850" width="20.5" style="12" customWidth="1"/>
    <col min="14851" max="15104" width="11.6640625" style="12" customWidth="1"/>
    <col min="15105" max="15105" width="41.1640625" style="12" customWidth="1"/>
    <col min="15106" max="15106" width="20.5" style="12" customWidth="1"/>
    <col min="15107" max="15360" width="11.6640625" style="12" customWidth="1"/>
    <col min="15361" max="15361" width="41.1640625" style="12" customWidth="1"/>
    <col min="15362" max="15362" width="20.5" style="12" customWidth="1"/>
    <col min="15363" max="15616" width="11.6640625" style="12" customWidth="1"/>
    <col min="15617" max="15617" width="41.1640625" style="12" customWidth="1"/>
    <col min="15618" max="15618" width="20.5" style="12" customWidth="1"/>
    <col min="15619" max="15872" width="11.6640625" style="12" customWidth="1"/>
    <col min="15873" max="15873" width="41.1640625" style="12" customWidth="1"/>
    <col min="15874" max="15874" width="20.5" style="12" customWidth="1"/>
    <col min="15875" max="16128" width="11.6640625" style="12" customWidth="1"/>
    <col min="16129" max="16129" width="41.1640625" style="12" customWidth="1"/>
    <col min="16130" max="16130" width="20.5" style="12" customWidth="1"/>
    <col min="16131" max="16384" width="11.6640625" style="12" customWidth="1"/>
  </cols>
  <sheetData>
    <row r="1" spans="1:4" x14ac:dyDescent="0.2">
      <c r="A1" s="11" t="s">
        <v>31</v>
      </c>
      <c r="C1" s="13" t="s">
        <v>74</v>
      </c>
      <c r="D1" s="13" t="s">
        <v>75</v>
      </c>
    </row>
    <row r="2" spans="1:4" x14ac:dyDescent="0.2">
      <c r="A2" s="36" t="s">
        <v>36</v>
      </c>
      <c r="B2" s="14" t="s">
        <v>80</v>
      </c>
      <c r="C2" s="15">
        <f>COUNTIF(Textual!$E$2:$E$25,4)</f>
        <v>6</v>
      </c>
      <c r="D2" s="16">
        <f>C2/$C$6</f>
        <v>1</v>
      </c>
    </row>
    <row r="3" spans="1:4" x14ac:dyDescent="0.2">
      <c r="A3" s="41"/>
      <c r="B3" s="14" t="s">
        <v>81</v>
      </c>
      <c r="C3" s="15">
        <f>COUNTIF(Textual!$E$2:$E$25,3)</f>
        <v>0</v>
      </c>
      <c r="D3" s="16">
        <f t="shared" ref="D3:D5" si="0">C3/$C$6</f>
        <v>0</v>
      </c>
    </row>
    <row r="4" spans="1:4" x14ac:dyDescent="0.2">
      <c r="A4" s="41"/>
      <c r="B4" s="14" t="s">
        <v>82</v>
      </c>
      <c r="C4" s="15">
        <f>COUNTIF(Textual!$E$2:$E$25,2)</f>
        <v>0</v>
      </c>
      <c r="D4" s="16">
        <f t="shared" si="0"/>
        <v>0</v>
      </c>
    </row>
    <row r="5" spans="1:4" x14ac:dyDescent="0.2">
      <c r="A5" s="17" t="s">
        <v>9</v>
      </c>
      <c r="B5" s="14" t="s">
        <v>83</v>
      </c>
      <c r="C5" s="15">
        <f>COUNTIF(Textual!$E$2:$E$25,1)</f>
        <v>0</v>
      </c>
      <c r="D5" s="16">
        <f t="shared" si="0"/>
        <v>0</v>
      </c>
    </row>
    <row r="6" spans="1:4" x14ac:dyDescent="0.2">
      <c r="A6" s="18">
        <f>SUM(C2*4+C3*3+C4*2+C5*1)/$C$6</f>
        <v>4</v>
      </c>
      <c r="B6" s="19" t="s">
        <v>76</v>
      </c>
      <c r="C6" s="15">
        <f>SUM(C2:C5)</f>
        <v>6</v>
      </c>
      <c r="D6" s="16">
        <f>SUM(D2:D5)</f>
        <v>1</v>
      </c>
    </row>
    <row r="7" spans="1:4" x14ac:dyDescent="0.2">
      <c r="B7" s="20"/>
      <c r="C7" s="21"/>
      <c r="D7" s="22"/>
    </row>
    <row r="8" spans="1:4" x14ac:dyDescent="0.2">
      <c r="A8" s="36" t="s">
        <v>37</v>
      </c>
      <c r="B8" s="14" t="s">
        <v>80</v>
      </c>
      <c r="C8" s="15">
        <f>COUNTIF(Textual!$F$2:$F$25,4)</f>
        <v>6</v>
      </c>
      <c r="D8" s="16">
        <f>C8/$C$12</f>
        <v>1</v>
      </c>
    </row>
    <row r="9" spans="1:4" x14ac:dyDescent="0.2">
      <c r="A9" s="41"/>
      <c r="B9" s="14" t="s">
        <v>81</v>
      </c>
      <c r="C9" s="15">
        <f>COUNTIF(Textual!$F$2:$F$25,3)</f>
        <v>0</v>
      </c>
      <c r="D9" s="16">
        <f t="shared" ref="D9:D11" si="1">C9/$C$12</f>
        <v>0</v>
      </c>
    </row>
    <row r="10" spans="1:4" x14ac:dyDescent="0.2">
      <c r="A10" s="41"/>
      <c r="B10" s="14" t="s">
        <v>82</v>
      </c>
      <c r="C10" s="15">
        <f>COUNTIF(Textual!$F$2:$F$25,2)</f>
        <v>0</v>
      </c>
      <c r="D10" s="16">
        <f t="shared" si="1"/>
        <v>0</v>
      </c>
    </row>
    <row r="11" spans="1:4" x14ac:dyDescent="0.2">
      <c r="A11" s="17" t="s">
        <v>9</v>
      </c>
      <c r="B11" s="14" t="s">
        <v>83</v>
      </c>
      <c r="C11" s="15">
        <f>COUNTIF(Textual!$F$2:$F$25,1)</f>
        <v>0</v>
      </c>
      <c r="D11" s="16">
        <f t="shared" si="1"/>
        <v>0</v>
      </c>
    </row>
    <row r="12" spans="1:4" x14ac:dyDescent="0.2">
      <c r="A12" s="18">
        <f>SUM(C8*4+C9*3+C10*2+C11*1)/C12</f>
        <v>4</v>
      </c>
      <c r="B12" s="19" t="s">
        <v>76</v>
      </c>
      <c r="C12" s="15">
        <f>SUM(C8:C11)</f>
        <v>6</v>
      </c>
      <c r="D12" s="16">
        <f>SUM(D8:D11)</f>
        <v>1</v>
      </c>
    </row>
    <row r="13" spans="1:4" x14ac:dyDescent="0.2">
      <c r="B13" s="20"/>
      <c r="C13" s="21"/>
      <c r="D13" s="22"/>
    </row>
    <row r="14" spans="1:4" x14ac:dyDescent="0.2">
      <c r="A14" s="36" t="s">
        <v>38</v>
      </c>
      <c r="B14" s="14" t="s">
        <v>80</v>
      </c>
      <c r="C14" s="15">
        <f>COUNTIF(Textual!$G$2:$G$25,4)</f>
        <v>6</v>
      </c>
      <c r="D14" s="16">
        <f>C14/$C$18</f>
        <v>1</v>
      </c>
    </row>
    <row r="15" spans="1:4" x14ac:dyDescent="0.2">
      <c r="A15" s="37"/>
      <c r="B15" s="14" t="s">
        <v>81</v>
      </c>
      <c r="C15" s="15">
        <f>COUNTIF(Textual!$G$2:$G$25,3)</f>
        <v>0</v>
      </c>
      <c r="D15" s="16">
        <f t="shared" ref="D15:D17" si="2">C15/$C$18</f>
        <v>0</v>
      </c>
    </row>
    <row r="16" spans="1:4" x14ac:dyDescent="0.2">
      <c r="A16" s="37"/>
      <c r="B16" s="14" t="s">
        <v>82</v>
      </c>
      <c r="C16" s="15">
        <f>COUNTIF(Textual!$G$2:$G$25,2)</f>
        <v>0</v>
      </c>
      <c r="D16" s="16">
        <f t="shared" si="2"/>
        <v>0</v>
      </c>
    </row>
    <row r="17" spans="1:4" x14ac:dyDescent="0.2">
      <c r="A17" s="17" t="s">
        <v>9</v>
      </c>
      <c r="B17" s="14" t="s">
        <v>83</v>
      </c>
      <c r="C17" s="15">
        <f>COUNTIF(Textual!$G$2:$G$25,1)</f>
        <v>0</v>
      </c>
      <c r="D17" s="16">
        <f t="shared" si="2"/>
        <v>0</v>
      </c>
    </row>
    <row r="18" spans="1:4" x14ac:dyDescent="0.2">
      <c r="A18" s="18">
        <f>SUM(C14*4+C15*3+C16*2+C17*1)/C18</f>
        <v>4</v>
      </c>
      <c r="B18" s="19" t="s">
        <v>76</v>
      </c>
      <c r="C18" s="15">
        <f>SUM(C14:C17)</f>
        <v>6</v>
      </c>
      <c r="D18" s="16">
        <f>SUM(D14:D17)</f>
        <v>1</v>
      </c>
    </row>
    <row r="19" spans="1:4" x14ac:dyDescent="0.2">
      <c r="B19" s="20"/>
      <c r="C19" s="21"/>
      <c r="D19" s="22"/>
    </row>
    <row r="20" spans="1:4" x14ac:dyDescent="0.2">
      <c r="A20" s="36" t="s">
        <v>39</v>
      </c>
      <c r="B20" s="14" t="s">
        <v>80</v>
      </c>
      <c r="C20" s="15">
        <f>COUNTIF(Textual!$H$2:$H$25,4)</f>
        <v>3</v>
      </c>
      <c r="D20" s="16">
        <f>IFERROR(C20/$C$24,"")</f>
        <v>0.5</v>
      </c>
    </row>
    <row r="21" spans="1:4" x14ac:dyDescent="0.2">
      <c r="A21" s="37"/>
      <c r="B21" s="14" t="s">
        <v>81</v>
      </c>
      <c r="C21" s="15">
        <f>COUNTIF(Textual!$H$2:$H$25,3)</f>
        <v>3</v>
      </c>
      <c r="D21" s="16">
        <f t="shared" ref="D21:D23" si="3">IFERROR(C21/$C$24,"")</f>
        <v>0.5</v>
      </c>
    </row>
    <row r="22" spans="1:4" x14ac:dyDescent="0.2">
      <c r="A22" s="37"/>
      <c r="B22" s="14" t="s">
        <v>82</v>
      </c>
      <c r="C22" s="15">
        <f>COUNTIF(Textual!$H$2:$H$25,2)</f>
        <v>0</v>
      </c>
      <c r="D22" s="16">
        <f t="shared" si="3"/>
        <v>0</v>
      </c>
    </row>
    <row r="23" spans="1:4" x14ac:dyDescent="0.2">
      <c r="A23" s="17" t="s">
        <v>9</v>
      </c>
      <c r="B23" s="14" t="s">
        <v>84</v>
      </c>
      <c r="C23" s="15">
        <f>COUNTIF(Textual!$H$2:$H$25,1)</f>
        <v>0</v>
      </c>
      <c r="D23" s="16">
        <f t="shared" si="3"/>
        <v>0</v>
      </c>
    </row>
    <row r="24" spans="1:4" x14ac:dyDescent="0.2">
      <c r="A24" s="18">
        <f>IFERROR(SUM(C20*4+C21*3+C22*2+C23*1)/C24,"")</f>
        <v>3.5</v>
      </c>
      <c r="B24" s="19" t="s">
        <v>76</v>
      </c>
      <c r="C24" s="15">
        <f>SUM(C20:C23)</f>
        <v>6</v>
      </c>
      <c r="D24" s="16">
        <f>SUM(D20:D23)</f>
        <v>1</v>
      </c>
    </row>
    <row r="25" spans="1:4" x14ac:dyDescent="0.2">
      <c r="B25" s="20"/>
      <c r="C25" s="21"/>
      <c r="D25" s="22"/>
    </row>
    <row r="26" spans="1:4" x14ac:dyDescent="0.2">
      <c r="A26" s="36" t="s">
        <v>40</v>
      </c>
      <c r="B26" s="14" t="s">
        <v>80</v>
      </c>
      <c r="C26" s="15">
        <f>COUNTIF(Textual!$I$2:$I$25,4)</f>
        <v>6</v>
      </c>
      <c r="D26" s="16">
        <f>C26/$C$20</f>
        <v>2</v>
      </c>
    </row>
    <row r="27" spans="1:4" x14ac:dyDescent="0.2">
      <c r="A27" s="37"/>
      <c r="B27" s="14" t="s">
        <v>81</v>
      </c>
      <c r="C27" s="15">
        <f>COUNTIF(Textual!$I$2:$I$25,3)</f>
        <v>0</v>
      </c>
      <c r="D27" s="16">
        <f>C27/$C$20</f>
        <v>0</v>
      </c>
    </row>
    <row r="28" spans="1:4" x14ac:dyDescent="0.2">
      <c r="A28" s="37"/>
      <c r="B28" s="14" t="s">
        <v>82</v>
      </c>
      <c r="C28" s="15">
        <f>COUNTIF(Textual!$I$2:$I$25,2)</f>
        <v>0</v>
      </c>
      <c r="D28" s="16">
        <f>C28/$C$20</f>
        <v>0</v>
      </c>
    </row>
    <row r="29" spans="1:4" x14ac:dyDescent="0.2">
      <c r="A29" s="17" t="s">
        <v>9</v>
      </c>
      <c r="B29" s="14" t="s">
        <v>84</v>
      </c>
      <c r="C29" s="15">
        <f>COUNTIF(Textual!$I$2:$I$25,1)</f>
        <v>0</v>
      </c>
      <c r="D29" s="16">
        <f>C29/$C$20</f>
        <v>0</v>
      </c>
    </row>
    <row r="30" spans="1:4" x14ac:dyDescent="0.2">
      <c r="A30" s="18">
        <f>SUM(C26*4+C27*3+C28*2+C29*1)/C30</f>
        <v>4</v>
      </c>
      <c r="B30" s="19" t="s">
        <v>76</v>
      </c>
      <c r="C30" s="15">
        <f>SUM(C26:C29)</f>
        <v>6</v>
      </c>
      <c r="D30" s="16">
        <f>SUM(D26:D29)</f>
        <v>2</v>
      </c>
    </row>
    <row r="31" spans="1:4" x14ac:dyDescent="0.2">
      <c r="B31" s="20"/>
      <c r="C31" s="21"/>
      <c r="D31" s="22"/>
    </row>
    <row r="32" spans="1:4" x14ac:dyDescent="0.2">
      <c r="A32" s="34" t="s">
        <v>94</v>
      </c>
      <c r="B32" s="35"/>
      <c r="C32" s="33">
        <f>AVERAGE(A6,A12,A18,A24,A30)</f>
        <v>3.9</v>
      </c>
      <c r="D32" s="33"/>
    </row>
    <row r="33" spans="1:4" x14ac:dyDescent="0.2">
      <c r="B33" s="20"/>
      <c r="C33" s="21"/>
      <c r="D33" s="22"/>
    </row>
    <row r="34" spans="1:4" x14ac:dyDescent="0.2">
      <c r="A34" s="11" t="s">
        <v>32</v>
      </c>
      <c r="B34" s="20"/>
      <c r="C34" s="13" t="s">
        <v>74</v>
      </c>
      <c r="D34" s="13" t="s">
        <v>75</v>
      </c>
    </row>
    <row r="35" spans="1:4" x14ac:dyDescent="0.2">
      <c r="A35" s="36" t="s">
        <v>41</v>
      </c>
      <c r="B35" s="14" t="s">
        <v>80</v>
      </c>
      <c r="C35" s="15">
        <f>COUNTIF(Textual!$K$2:$K$25,4)</f>
        <v>6</v>
      </c>
      <c r="D35" s="16" t="e">
        <f>C35/$C$29</f>
        <v>#DIV/0!</v>
      </c>
    </row>
    <row r="36" spans="1:4" x14ac:dyDescent="0.2">
      <c r="A36" s="37"/>
      <c r="B36" s="14" t="s">
        <v>81</v>
      </c>
      <c r="C36" s="15">
        <f>COUNTIF(Textual!$K$2:$K$25,3)</f>
        <v>0</v>
      </c>
      <c r="D36" s="16" t="e">
        <f>C36/$C$29</f>
        <v>#DIV/0!</v>
      </c>
    </row>
    <row r="37" spans="1:4" x14ac:dyDescent="0.2">
      <c r="A37" s="37"/>
      <c r="B37" s="14" t="s">
        <v>82</v>
      </c>
      <c r="C37" s="15">
        <f>COUNTIF(Textual!$K$2:$K$25,2)</f>
        <v>0</v>
      </c>
      <c r="D37" s="16" t="e">
        <f>C37/$C$29</f>
        <v>#DIV/0!</v>
      </c>
    </row>
    <row r="38" spans="1:4" x14ac:dyDescent="0.2">
      <c r="A38" s="17" t="s">
        <v>9</v>
      </c>
      <c r="B38" s="14" t="s">
        <v>84</v>
      </c>
      <c r="C38" s="15">
        <f>COUNTIF(Textual!$K$2:$K$25,1)</f>
        <v>0</v>
      </c>
      <c r="D38" s="16" t="e">
        <f>C38/$C$29</f>
        <v>#DIV/0!</v>
      </c>
    </row>
    <row r="39" spans="1:4" x14ac:dyDescent="0.2">
      <c r="A39" s="18">
        <f>SUM(C35*4+C36*3+C37*2+C38*1)/C39</f>
        <v>4</v>
      </c>
      <c r="B39" s="19" t="s">
        <v>76</v>
      </c>
      <c r="C39" s="15">
        <f>SUM(C35:C38)</f>
        <v>6</v>
      </c>
      <c r="D39" s="16" t="e">
        <f>SUM(D35:D38)</f>
        <v>#DIV/0!</v>
      </c>
    </row>
    <row r="40" spans="1:4" x14ac:dyDescent="0.2">
      <c r="B40" s="20"/>
      <c r="C40" s="21"/>
      <c r="D40" s="22"/>
    </row>
    <row r="41" spans="1:4" x14ac:dyDescent="0.2">
      <c r="A41" s="36" t="s">
        <v>42</v>
      </c>
      <c r="B41" s="14" t="s">
        <v>80</v>
      </c>
      <c r="C41" s="15">
        <f>COUNTIF(Textual!$L$2:$L$25,4)</f>
        <v>5</v>
      </c>
      <c r="D41" s="16">
        <f>C41/$C$45</f>
        <v>0.83333333333333337</v>
      </c>
    </row>
    <row r="42" spans="1:4" x14ac:dyDescent="0.2">
      <c r="A42" s="37"/>
      <c r="B42" s="14" t="s">
        <v>81</v>
      </c>
      <c r="C42" s="15">
        <f>COUNTIF(Textual!$L$2:$L$25,3)</f>
        <v>1</v>
      </c>
      <c r="D42" s="16">
        <f t="shared" ref="D42:D44" si="4">C42/$C$45</f>
        <v>0.16666666666666666</v>
      </c>
    </row>
    <row r="43" spans="1:4" x14ac:dyDescent="0.2">
      <c r="A43" s="37"/>
      <c r="B43" s="14" t="s">
        <v>82</v>
      </c>
      <c r="C43" s="15">
        <f>COUNTIF(Textual!$L$2:$L$25,2)</f>
        <v>0</v>
      </c>
      <c r="D43" s="16">
        <f t="shared" si="4"/>
        <v>0</v>
      </c>
    </row>
    <row r="44" spans="1:4" x14ac:dyDescent="0.2">
      <c r="A44" s="17" t="s">
        <v>9</v>
      </c>
      <c r="B44" s="14" t="s">
        <v>84</v>
      </c>
      <c r="C44" s="15">
        <f>COUNTIF(Textual!$L$2:$L$25,1)</f>
        <v>0</v>
      </c>
      <c r="D44" s="16">
        <f t="shared" si="4"/>
        <v>0</v>
      </c>
    </row>
    <row r="45" spans="1:4" x14ac:dyDescent="0.2">
      <c r="A45" s="18">
        <f>SUM(C41*4+C42*3+C43*2+C44*1)/C45</f>
        <v>3.8333333333333335</v>
      </c>
      <c r="B45" s="19" t="s">
        <v>76</v>
      </c>
      <c r="C45" s="15">
        <f>SUM(C41:C44)</f>
        <v>6</v>
      </c>
      <c r="D45" s="16">
        <f>SUM(D41:D44)</f>
        <v>1</v>
      </c>
    </row>
    <row r="46" spans="1:4" x14ac:dyDescent="0.2">
      <c r="B46" s="20"/>
      <c r="C46" s="21"/>
      <c r="D46" s="22"/>
    </row>
    <row r="47" spans="1:4" x14ac:dyDescent="0.2">
      <c r="A47" s="11" t="s">
        <v>32</v>
      </c>
      <c r="B47" s="20"/>
      <c r="C47" s="13" t="s">
        <v>74</v>
      </c>
      <c r="D47" s="13" t="s">
        <v>75</v>
      </c>
    </row>
    <row r="48" spans="1:4" x14ac:dyDescent="0.2">
      <c r="A48" s="36" t="s">
        <v>43</v>
      </c>
      <c r="B48" s="14" t="s">
        <v>80</v>
      </c>
      <c r="C48" s="15">
        <f>COUNTIF(Textual!$M$2:$M$25,4)</f>
        <v>6</v>
      </c>
      <c r="D48" s="16">
        <f>C48/$C$52</f>
        <v>1</v>
      </c>
    </row>
    <row r="49" spans="1:4" x14ac:dyDescent="0.2">
      <c r="A49" s="37"/>
      <c r="B49" s="14" t="s">
        <v>81</v>
      </c>
      <c r="C49" s="15">
        <f>COUNTIF(Textual!$M$2:$M$25,3)</f>
        <v>0</v>
      </c>
      <c r="D49" s="16">
        <f t="shared" ref="D49:D51" si="5">C49/$C$52</f>
        <v>0</v>
      </c>
    </row>
    <row r="50" spans="1:4" x14ac:dyDescent="0.2">
      <c r="A50" s="37"/>
      <c r="B50" s="14" t="s">
        <v>82</v>
      </c>
      <c r="C50" s="15">
        <f>COUNTIF(Textual!$M$2:$M$25,2)</f>
        <v>0</v>
      </c>
      <c r="D50" s="16">
        <f t="shared" si="5"/>
        <v>0</v>
      </c>
    </row>
    <row r="51" spans="1:4" x14ac:dyDescent="0.2">
      <c r="A51" s="17" t="s">
        <v>9</v>
      </c>
      <c r="B51" s="14" t="s">
        <v>84</v>
      </c>
      <c r="C51" s="15">
        <f>COUNTIF(Textual!$M$2:$M$25,1)</f>
        <v>0</v>
      </c>
      <c r="D51" s="16">
        <f t="shared" si="5"/>
        <v>0</v>
      </c>
    </row>
    <row r="52" spans="1:4" x14ac:dyDescent="0.2">
      <c r="A52" s="18">
        <f>SUM(C48*4+C49*3+C50*2+C51*1)/C52</f>
        <v>4</v>
      </c>
      <c r="B52" s="19" t="s">
        <v>76</v>
      </c>
      <c r="C52" s="15">
        <f>SUM(C48:C51)</f>
        <v>6</v>
      </c>
      <c r="D52" s="16">
        <f>SUM(D48:D51)</f>
        <v>1</v>
      </c>
    </row>
    <row r="53" spans="1:4" x14ac:dyDescent="0.2">
      <c r="B53" s="20"/>
      <c r="C53" s="21"/>
      <c r="D53" s="22"/>
    </row>
    <row r="54" spans="1:4" x14ac:dyDescent="0.2">
      <c r="A54" s="36" t="s">
        <v>44</v>
      </c>
      <c r="B54" s="14" t="s">
        <v>80</v>
      </c>
      <c r="C54" s="15">
        <f>COUNTIF(Textual!$N$2:$N$25,4)</f>
        <v>6</v>
      </c>
      <c r="D54" s="16">
        <f>C54/$C$58</f>
        <v>1</v>
      </c>
    </row>
    <row r="55" spans="1:4" x14ac:dyDescent="0.2">
      <c r="A55" s="37"/>
      <c r="B55" s="14" t="s">
        <v>81</v>
      </c>
      <c r="C55" s="15">
        <f>COUNTIF(Textual!$N$2:$N$25,3)</f>
        <v>0</v>
      </c>
      <c r="D55" s="16">
        <f t="shared" ref="D55:D57" si="6">C55/$C$58</f>
        <v>0</v>
      </c>
    </row>
    <row r="56" spans="1:4" x14ac:dyDescent="0.2">
      <c r="A56" s="37"/>
      <c r="B56" s="14" t="s">
        <v>82</v>
      </c>
      <c r="C56" s="15">
        <f>COUNTIF(Textual!$N$2:$N$25,2)</f>
        <v>0</v>
      </c>
      <c r="D56" s="16">
        <f t="shared" si="6"/>
        <v>0</v>
      </c>
    </row>
    <row r="57" spans="1:4" x14ac:dyDescent="0.2">
      <c r="A57" s="17" t="s">
        <v>9</v>
      </c>
      <c r="B57" s="14" t="s">
        <v>84</v>
      </c>
      <c r="C57" s="15">
        <f>COUNTIF(Textual!$N$2:$N$25,1)</f>
        <v>0</v>
      </c>
      <c r="D57" s="16">
        <f t="shared" si="6"/>
        <v>0</v>
      </c>
    </row>
    <row r="58" spans="1:4" x14ac:dyDescent="0.2">
      <c r="A58" s="18">
        <f>SUM(C54*4+C55*3+C56*2+C57*1)/C58</f>
        <v>4</v>
      </c>
      <c r="B58" s="19" t="s">
        <v>76</v>
      </c>
      <c r="C58" s="15">
        <f>SUM(C54:C57)</f>
        <v>6</v>
      </c>
      <c r="D58" s="16">
        <f>SUM(D54:D57)</f>
        <v>1</v>
      </c>
    </row>
    <row r="59" spans="1:4" x14ac:dyDescent="0.2">
      <c r="B59" s="20"/>
      <c r="C59" s="21"/>
      <c r="D59" s="22"/>
    </row>
    <row r="60" spans="1:4" x14ac:dyDescent="0.2">
      <c r="A60" s="36" t="s">
        <v>45</v>
      </c>
      <c r="B60" s="14" t="s">
        <v>80</v>
      </c>
      <c r="C60" s="15">
        <f>COUNTIF(Textual!$O$2:T$25,4)</f>
        <v>28</v>
      </c>
      <c r="D60" s="16">
        <f>C60/$C$64</f>
        <v>0.93333333333333335</v>
      </c>
    </row>
    <row r="61" spans="1:4" x14ac:dyDescent="0.2">
      <c r="A61" s="37"/>
      <c r="B61" s="14" t="s">
        <v>81</v>
      </c>
      <c r="C61" s="15">
        <f>COUNTIF(Textual!$O$2:T$25,3)</f>
        <v>2</v>
      </c>
      <c r="D61" s="16">
        <f t="shared" ref="D61:D63" si="7">C61/$C$64</f>
        <v>6.6666666666666666E-2</v>
      </c>
    </row>
    <row r="62" spans="1:4" x14ac:dyDescent="0.2">
      <c r="A62" s="37"/>
      <c r="B62" s="14" t="s">
        <v>82</v>
      </c>
      <c r="C62" s="15">
        <f>COUNTIF(Textual!$O$2:T$25,2)</f>
        <v>0</v>
      </c>
      <c r="D62" s="16">
        <f t="shared" si="7"/>
        <v>0</v>
      </c>
    </row>
    <row r="63" spans="1:4" x14ac:dyDescent="0.2">
      <c r="A63" s="17" t="s">
        <v>9</v>
      </c>
      <c r="B63" s="14" t="s">
        <v>84</v>
      </c>
      <c r="C63" s="15">
        <f>COUNTIF(Textual!$O$2:T$25,1)</f>
        <v>0</v>
      </c>
      <c r="D63" s="16">
        <f t="shared" si="7"/>
        <v>0</v>
      </c>
    </row>
    <row r="64" spans="1:4" x14ac:dyDescent="0.2">
      <c r="A64" s="18">
        <f>SUM(C60*4+C61*3+C62*2+C63*1)/C64</f>
        <v>3.9333333333333331</v>
      </c>
      <c r="B64" s="19" t="s">
        <v>76</v>
      </c>
      <c r="C64" s="15">
        <f>SUM(C60:C63)</f>
        <v>30</v>
      </c>
      <c r="D64" s="16">
        <f>SUM(D60:D63)</f>
        <v>1</v>
      </c>
    </row>
    <row r="65" spans="1:4" x14ac:dyDescent="0.2">
      <c r="B65" s="20"/>
      <c r="C65" s="21"/>
      <c r="D65" s="22"/>
    </row>
    <row r="66" spans="1:4" x14ac:dyDescent="0.2">
      <c r="A66" s="36" t="s">
        <v>46</v>
      </c>
      <c r="B66" s="14" t="s">
        <v>80</v>
      </c>
      <c r="C66" s="15">
        <f>COUNTIF(Textual!$P$2:U$25,4)</f>
        <v>29</v>
      </c>
      <c r="D66" s="16">
        <f>C66/$C$70</f>
        <v>0.96666666666666667</v>
      </c>
    </row>
    <row r="67" spans="1:4" x14ac:dyDescent="0.2">
      <c r="A67" s="37"/>
      <c r="B67" s="14" t="s">
        <v>81</v>
      </c>
      <c r="C67" s="15">
        <f>COUNTIF(Textual!$P$2:U$25,3)</f>
        <v>1</v>
      </c>
      <c r="D67" s="16">
        <f t="shared" ref="D67:D69" si="8">C67/$C$70</f>
        <v>3.3333333333333333E-2</v>
      </c>
    </row>
    <row r="68" spans="1:4" x14ac:dyDescent="0.2">
      <c r="A68" s="37"/>
      <c r="B68" s="14" t="s">
        <v>82</v>
      </c>
      <c r="C68" s="15">
        <f>COUNTIF(Textual!$P$2:U$25,2)</f>
        <v>0</v>
      </c>
      <c r="D68" s="16">
        <f t="shared" si="8"/>
        <v>0</v>
      </c>
    </row>
    <row r="69" spans="1:4" x14ac:dyDescent="0.2">
      <c r="A69" s="17" t="s">
        <v>9</v>
      </c>
      <c r="B69" s="14" t="s">
        <v>84</v>
      </c>
      <c r="C69" s="15">
        <f>COUNTIF(Textual!$P$2:U$25,1)</f>
        <v>0</v>
      </c>
      <c r="D69" s="16">
        <f t="shared" si="8"/>
        <v>0</v>
      </c>
    </row>
    <row r="70" spans="1:4" x14ac:dyDescent="0.2">
      <c r="A70" s="18">
        <f>SUM(C66*4+C67*3+C68*2+C69*1)/C70</f>
        <v>3.9666666666666668</v>
      </c>
      <c r="B70" s="19" t="s">
        <v>76</v>
      </c>
      <c r="C70" s="15">
        <f>SUM(C66:C69)</f>
        <v>30</v>
      </c>
      <c r="D70" s="16">
        <f>SUM(D66:D69)</f>
        <v>1</v>
      </c>
    </row>
    <row r="71" spans="1:4" x14ac:dyDescent="0.2">
      <c r="A71" s="23"/>
      <c r="B71" s="20"/>
      <c r="C71" s="21"/>
      <c r="D71" s="22"/>
    </row>
    <row r="72" spans="1:4" x14ac:dyDescent="0.2">
      <c r="A72" s="34" t="s">
        <v>95</v>
      </c>
      <c r="B72" s="35"/>
      <c r="C72" s="33">
        <f>AVERAGE(A39,A45,A52,A58,A64,A70)</f>
        <v>3.9555555555555557</v>
      </c>
      <c r="D72" s="33"/>
    </row>
    <row r="73" spans="1:4" x14ac:dyDescent="0.2">
      <c r="B73" s="20"/>
      <c r="C73" s="21"/>
      <c r="D73" s="22"/>
    </row>
    <row r="74" spans="1:4" x14ac:dyDescent="0.2">
      <c r="A74" s="11" t="s">
        <v>33</v>
      </c>
      <c r="B74" s="20"/>
      <c r="C74" s="13" t="s">
        <v>74</v>
      </c>
      <c r="D74" s="13" t="s">
        <v>75</v>
      </c>
    </row>
    <row r="75" spans="1:4" x14ac:dyDescent="0.2">
      <c r="A75" s="36" t="s">
        <v>47</v>
      </c>
      <c r="B75" s="14" t="s">
        <v>80</v>
      </c>
      <c r="C75" s="15">
        <f>COUNTIF(Textual!$R$2:$R$25,4)</f>
        <v>6</v>
      </c>
      <c r="D75" s="16">
        <f>C75/$C$79</f>
        <v>1</v>
      </c>
    </row>
    <row r="76" spans="1:4" x14ac:dyDescent="0.2">
      <c r="A76" s="37"/>
      <c r="B76" s="14" t="s">
        <v>81</v>
      </c>
      <c r="C76" s="15">
        <f>COUNTIF(Textual!$R$2:$R$25,3)</f>
        <v>0</v>
      </c>
      <c r="D76" s="16">
        <f t="shared" ref="D76:D78" si="9">C76/$C$79</f>
        <v>0</v>
      </c>
    </row>
    <row r="77" spans="1:4" x14ac:dyDescent="0.2">
      <c r="A77" s="37"/>
      <c r="B77" s="14" t="s">
        <v>82</v>
      </c>
      <c r="C77" s="15">
        <f>COUNTIF(Textual!$R$2:$R$25,2)</f>
        <v>0</v>
      </c>
      <c r="D77" s="16">
        <f t="shared" si="9"/>
        <v>0</v>
      </c>
    </row>
    <row r="78" spans="1:4" x14ac:dyDescent="0.2">
      <c r="A78" s="17" t="s">
        <v>9</v>
      </c>
      <c r="B78" s="14" t="s">
        <v>84</v>
      </c>
      <c r="C78" s="15">
        <f>COUNTIF(Textual!$R$2:$R$25,1)</f>
        <v>0</v>
      </c>
      <c r="D78" s="16">
        <f t="shared" si="9"/>
        <v>0</v>
      </c>
    </row>
    <row r="79" spans="1:4" x14ac:dyDescent="0.2">
      <c r="A79" s="18">
        <f>SUM(C75*4+C76*3+C77*2+C78*1)/C79</f>
        <v>4</v>
      </c>
      <c r="B79" s="19" t="s">
        <v>76</v>
      </c>
      <c r="C79" s="15">
        <f>SUM(C75:C78)</f>
        <v>6</v>
      </c>
      <c r="D79" s="16">
        <f>SUM(D75:D78)</f>
        <v>1</v>
      </c>
    </row>
    <row r="80" spans="1:4" x14ac:dyDescent="0.2">
      <c r="B80" s="20"/>
      <c r="C80" s="21"/>
      <c r="D80" s="22"/>
    </row>
    <row r="81" spans="1:4" x14ac:dyDescent="0.2">
      <c r="A81" s="36" t="s">
        <v>48</v>
      </c>
      <c r="B81" s="14" t="s">
        <v>80</v>
      </c>
      <c r="C81" s="15">
        <f>COUNTIF(Textual!$S$2:$S$25,4)</f>
        <v>5</v>
      </c>
      <c r="D81" s="16">
        <f>C81/$C$85</f>
        <v>0.83333333333333337</v>
      </c>
    </row>
    <row r="82" spans="1:4" x14ac:dyDescent="0.2">
      <c r="A82" s="37"/>
      <c r="B82" s="14" t="s">
        <v>81</v>
      </c>
      <c r="C82" s="15">
        <f>COUNTIF(Textual!$S$2:$S$25,3)</f>
        <v>1</v>
      </c>
      <c r="D82" s="16">
        <f t="shared" ref="D82:D84" si="10">C82/$C$85</f>
        <v>0.16666666666666666</v>
      </c>
    </row>
    <row r="83" spans="1:4" x14ac:dyDescent="0.2">
      <c r="A83" s="37"/>
      <c r="B83" s="14" t="s">
        <v>82</v>
      </c>
      <c r="C83" s="15">
        <f>COUNTIF(Textual!$S$2:$S$25,2)</f>
        <v>0</v>
      </c>
      <c r="D83" s="16">
        <f t="shared" si="10"/>
        <v>0</v>
      </c>
    </row>
    <row r="84" spans="1:4" x14ac:dyDescent="0.2">
      <c r="A84" s="17" t="s">
        <v>9</v>
      </c>
      <c r="B84" s="14" t="s">
        <v>84</v>
      </c>
      <c r="C84" s="15">
        <f>COUNTIF(Textual!$S$2:$S$25,1)</f>
        <v>0</v>
      </c>
      <c r="D84" s="16">
        <f t="shared" si="10"/>
        <v>0</v>
      </c>
    </row>
    <row r="85" spans="1:4" x14ac:dyDescent="0.2">
      <c r="A85" s="18">
        <f>SUM(C81*4+C82*3+C83*2+C84*1)/C85</f>
        <v>3.8333333333333335</v>
      </c>
      <c r="B85" s="19" t="s">
        <v>76</v>
      </c>
      <c r="C85" s="15">
        <f>SUM(C81:C84)</f>
        <v>6</v>
      </c>
      <c r="D85" s="16">
        <f>SUM(D81:D84)</f>
        <v>1</v>
      </c>
    </row>
    <row r="86" spans="1:4" x14ac:dyDescent="0.2">
      <c r="B86" s="20"/>
      <c r="C86" s="21"/>
      <c r="D86" s="22"/>
    </row>
    <row r="87" spans="1:4" x14ac:dyDescent="0.2">
      <c r="A87" s="36" t="s">
        <v>49</v>
      </c>
      <c r="B87" s="14" t="s">
        <v>80</v>
      </c>
      <c r="C87" s="15">
        <f>COUNTIF(Textual!$T$2:$T$25,4)</f>
        <v>6</v>
      </c>
      <c r="D87" s="16">
        <f>C87/$C$91</f>
        <v>1</v>
      </c>
    </row>
    <row r="88" spans="1:4" x14ac:dyDescent="0.2">
      <c r="A88" s="37"/>
      <c r="B88" s="14" t="s">
        <v>81</v>
      </c>
      <c r="C88" s="15">
        <f>COUNTIF(Textual!$T$2:Y$25,3)</f>
        <v>0</v>
      </c>
      <c r="D88" s="16">
        <f t="shared" ref="D88:D90" si="11">C88/$C$91</f>
        <v>0</v>
      </c>
    </row>
    <row r="89" spans="1:4" x14ac:dyDescent="0.2">
      <c r="A89" s="37"/>
      <c r="B89" s="14" t="s">
        <v>82</v>
      </c>
      <c r="C89" s="15">
        <f>COUNTIF(Textual!$T$2:Y$25,2)</f>
        <v>0</v>
      </c>
      <c r="D89" s="16">
        <f t="shared" si="11"/>
        <v>0</v>
      </c>
    </row>
    <row r="90" spans="1:4" x14ac:dyDescent="0.2">
      <c r="A90" s="17" t="s">
        <v>9</v>
      </c>
      <c r="B90" s="14" t="s">
        <v>84</v>
      </c>
      <c r="C90" s="15">
        <f>COUNTIF(Textual!$T$2:Y$25,1)</f>
        <v>0</v>
      </c>
      <c r="D90" s="16">
        <f t="shared" si="11"/>
        <v>0</v>
      </c>
    </row>
    <row r="91" spans="1:4" x14ac:dyDescent="0.2">
      <c r="A91" s="18">
        <f>SUM(C87*4+C88*3+C89*2+C90*1)/C91</f>
        <v>4</v>
      </c>
      <c r="B91" s="19" t="s">
        <v>76</v>
      </c>
      <c r="C91" s="15">
        <f>SUM(C87:C90)</f>
        <v>6</v>
      </c>
      <c r="D91" s="16">
        <f>SUM(D87:D90)</f>
        <v>1</v>
      </c>
    </row>
    <row r="92" spans="1:4" x14ac:dyDescent="0.2">
      <c r="B92" s="20"/>
      <c r="C92" s="21"/>
      <c r="D92" s="22"/>
    </row>
    <row r="93" spans="1:4" x14ac:dyDescent="0.2">
      <c r="A93" s="11" t="s">
        <v>33</v>
      </c>
      <c r="B93" s="20"/>
      <c r="C93" s="13" t="s">
        <v>74</v>
      </c>
      <c r="D93" s="13" t="s">
        <v>75</v>
      </c>
    </row>
    <row r="94" spans="1:4" x14ac:dyDescent="0.2">
      <c r="A94" s="36" t="s">
        <v>88</v>
      </c>
      <c r="B94" s="14" t="s">
        <v>80</v>
      </c>
      <c r="C94" s="15">
        <f>COUNTIF(Textual!$U$2:$U$25,4)</f>
        <v>6</v>
      </c>
      <c r="D94" s="16">
        <f>C94/$C$98</f>
        <v>1</v>
      </c>
    </row>
    <row r="95" spans="1:4" x14ac:dyDescent="0.2">
      <c r="A95" s="37"/>
      <c r="B95" s="14" t="s">
        <v>81</v>
      </c>
      <c r="C95" s="15">
        <f>COUNTIF(Textual!$U$2:$U$25,3)</f>
        <v>0</v>
      </c>
      <c r="D95" s="16">
        <f t="shared" ref="D95:D97" si="12">C95/$C$98</f>
        <v>0</v>
      </c>
    </row>
    <row r="96" spans="1:4" x14ac:dyDescent="0.2">
      <c r="A96" s="37"/>
      <c r="B96" s="14" t="s">
        <v>82</v>
      </c>
      <c r="C96" s="15">
        <f>COUNTIF(Textual!$U$2:$U$25,2)</f>
        <v>0</v>
      </c>
      <c r="D96" s="16">
        <f t="shared" si="12"/>
        <v>0</v>
      </c>
    </row>
    <row r="97" spans="1:4" x14ac:dyDescent="0.2">
      <c r="A97" s="17" t="s">
        <v>9</v>
      </c>
      <c r="B97" s="14" t="s">
        <v>84</v>
      </c>
      <c r="C97" s="15">
        <f>COUNTIF(Textual!$U$2:$U$25,1)</f>
        <v>0</v>
      </c>
      <c r="D97" s="16">
        <f t="shared" si="12"/>
        <v>0</v>
      </c>
    </row>
    <row r="98" spans="1:4" x14ac:dyDescent="0.2">
      <c r="A98" s="18">
        <f>SUM(C94*4+C95*3+C96*2+C97*1)/C98</f>
        <v>4</v>
      </c>
      <c r="B98" s="19" t="s">
        <v>76</v>
      </c>
      <c r="C98" s="15">
        <f>SUM(C94:C97)</f>
        <v>6</v>
      </c>
      <c r="D98" s="16">
        <f>SUM(D94:D97)</f>
        <v>1</v>
      </c>
    </row>
    <row r="99" spans="1:4" x14ac:dyDescent="0.2">
      <c r="B99" s="20"/>
      <c r="C99" s="21"/>
      <c r="D99" s="22"/>
    </row>
    <row r="100" spans="1:4" x14ac:dyDescent="0.2">
      <c r="A100" s="36" t="s">
        <v>50</v>
      </c>
      <c r="B100" s="14" t="s">
        <v>80</v>
      </c>
      <c r="C100" s="15">
        <f>COUNTIF(Textual!$V$2:$V$25,4)</f>
        <v>6</v>
      </c>
      <c r="D100" s="16">
        <f>C100/$C$104</f>
        <v>1</v>
      </c>
    </row>
    <row r="101" spans="1:4" x14ac:dyDescent="0.2">
      <c r="A101" s="37"/>
      <c r="B101" s="14" t="s">
        <v>81</v>
      </c>
      <c r="C101" s="15">
        <f>COUNTIF(Textual!$V$2:$V$25,3)</f>
        <v>0</v>
      </c>
      <c r="D101" s="16">
        <f t="shared" ref="D101:D103" si="13">C101/$C$104</f>
        <v>0</v>
      </c>
    </row>
    <row r="102" spans="1:4" x14ac:dyDescent="0.2">
      <c r="A102" s="37"/>
      <c r="B102" s="14" t="s">
        <v>82</v>
      </c>
      <c r="C102" s="15">
        <f>COUNTIF(Textual!$V$2:$V$25,2)</f>
        <v>0</v>
      </c>
      <c r="D102" s="16">
        <f t="shared" si="13"/>
        <v>0</v>
      </c>
    </row>
    <row r="103" spans="1:4" x14ac:dyDescent="0.2">
      <c r="A103" s="17" t="s">
        <v>9</v>
      </c>
      <c r="B103" s="14" t="s">
        <v>84</v>
      </c>
      <c r="C103" s="15">
        <f>COUNTIF(Textual!$V$2:$V$25,1)</f>
        <v>0</v>
      </c>
      <c r="D103" s="16">
        <f t="shared" si="13"/>
        <v>0</v>
      </c>
    </row>
    <row r="104" spans="1:4" x14ac:dyDescent="0.2">
      <c r="A104" s="18">
        <f>SUM(C100*4+C101*3+C102*2+C103*1)/C104</f>
        <v>4</v>
      </c>
      <c r="B104" s="19" t="s">
        <v>76</v>
      </c>
      <c r="C104" s="15">
        <f>SUM(C100:C103)</f>
        <v>6</v>
      </c>
      <c r="D104" s="16">
        <f>SUM(D100:D103)</f>
        <v>1</v>
      </c>
    </row>
    <row r="105" spans="1:4" x14ac:dyDescent="0.2">
      <c r="A105" s="23"/>
      <c r="B105" s="20"/>
      <c r="C105" s="21"/>
      <c r="D105" s="22"/>
    </row>
    <row r="106" spans="1:4" x14ac:dyDescent="0.2">
      <c r="A106" s="34" t="s">
        <v>96</v>
      </c>
      <c r="B106" s="35"/>
      <c r="C106" s="33">
        <f>AVERAGE(A79,A85,A91,A98,A104)</f>
        <v>3.9666666666666672</v>
      </c>
      <c r="D106" s="33"/>
    </row>
    <row r="107" spans="1:4" x14ac:dyDescent="0.2">
      <c r="B107" s="20"/>
      <c r="C107" s="21"/>
      <c r="D107" s="22"/>
    </row>
    <row r="108" spans="1:4" x14ac:dyDescent="0.2">
      <c r="A108" s="11" t="s">
        <v>34</v>
      </c>
      <c r="B108" s="20"/>
      <c r="C108" s="13" t="s">
        <v>74</v>
      </c>
      <c r="D108" s="13" t="s">
        <v>75</v>
      </c>
    </row>
    <row r="109" spans="1:4" x14ac:dyDescent="0.2">
      <c r="A109" s="36" t="s">
        <v>51</v>
      </c>
      <c r="B109" s="14" t="s">
        <v>80</v>
      </c>
      <c r="C109" s="15">
        <f>COUNTIF(Textual!$X$2:$X$25,4)</f>
        <v>6</v>
      </c>
      <c r="D109" s="16">
        <f>C109/$C$113</f>
        <v>1</v>
      </c>
    </row>
    <row r="110" spans="1:4" x14ac:dyDescent="0.2">
      <c r="A110" s="37"/>
      <c r="B110" s="14" t="s">
        <v>81</v>
      </c>
      <c r="C110" s="15">
        <f>COUNTIF(Textual!$X$2:$X$25,3)</f>
        <v>0</v>
      </c>
      <c r="D110" s="16">
        <f t="shared" ref="D110:D112" si="14">C110/$C$113</f>
        <v>0</v>
      </c>
    </row>
    <row r="111" spans="1:4" x14ac:dyDescent="0.2">
      <c r="A111" s="37"/>
      <c r="B111" s="14" t="s">
        <v>82</v>
      </c>
      <c r="C111" s="15">
        <f>COUNTIF(Textual!$X$2:$X$25,2)</f>
        <v>0</v>
      </c>
      <c r="D111" s="16">
        <f t="shared" si="14"/>
        <v>0</v>
      </c>
    </row>
    <row r="112" spans="1:4" x14ac:dyDescent="0.2">
      <c r="A112" s="17" t="s">
        <v>9</v>
      </c>
      <c r="B112" s="14" t="s">
        <v>84</v>
      </c>
      <c r="C112" s="15">
        <f>COUNTIF(Textual!$X$2:$X$25,1)</f>
        <v>0</v>
      </c>
      <c r="D112" s="16">
        <f t="shared" si="14"/>
        <v>0</v>
      </c>
    </row>
    <row r="113" spans="1:4" x14ac:dyDescent="0.2">
      <c r="A113" s="18">
        <f>SUM(C109*4+C110*3+C111*2+C112*1)/C113</f>
        <v>4</v>
      </c>
      <c r="B113" s="19" t="s">
        <v>76</v>
      </c>
      <c r="C113" s="15">
        <f>SUM(C109:C112)</f>
        <v>6</v>
      </c>
      <c r="D113" s="16">
        <f>SUM(D109:D112)</f>
        <v>1</v>
      </c>
    </row>
    <row r="114" spans="1:4" x14ac:dyDescent="0.2">
      <c r="B114" s="20"/>
      <c r="C114" s="21"/>
      <c r="D114" s="22"/>
    </row>
    <row r="115" spans="1:4" x14ac:dyDescent="0.2">
      <c r="A115" s="36" t="s">
        <v>52</v>
      </c>
      <c r="B115" s="14" t="s">
        <v>80</v>
      </c>
      <c r="C115" s="15">
        <f>COUNTIF(Textual!$Y$2:$Y$25,4)</f>
        <v>6</v>
      </c>
      <c r="D115" s="16">
        <f>C115/$C$119</f>
        <v>1</v>
      </c>
    </row>
    <row r="116" spans="1:4" x14ac:dyDescent="0.2">
      <c r="A116" s="37"/>
      <c r="B116" s="14" t="s">
        <v>81</v>
      </c>
      <c r="C116" s="15">
        <f>COUNTIF(Textual!$Y$2:$Y$25,3)</f>
        <v>0</v>
      </c>
      <c r="D116" s="16">
        <f t="shared" ref="D116:D118" si="15">C116/$C$119</f>
        <v>0</v>
      </c>
    </row>
    <row r="117" spans="1:4" x14ac:dyDescent="0.2">
      <c r="A117" s="37"/>
      <c r="B117" s="14" t="s">
        <v>82</v>
      </c>
      <c r="C117" s="15">
        <f>COUNTIF(Textual!$Y$2:$Y$25,2)</f>
        <v>0</v>
      </c>
      <c r="D117" s="16">
        <f t="shared" si="15"/>
        <v>0</v>
      </c>
    </row>
    <row r="118" spans="1:4" x14ac:dyDescent="0.2">
      <c r="A118" s="17" t="s">
        <v>9</v>
      </c>
      <c r="B118" s="14" t="s">
        <v>84</v>
      </c>
      <c r="C118" s="15">
        <f>COUNTIF(Textual!$Y$2:$Y$25,1)</f>
        <v>0</v>
      </c>
      <c r="D118" s="16">
        <f t="shared" si="15"/>
        <v>0</v>
      </c>
    </row>
    <row r="119" spans="1:4" x14ac:dyDescent="0.2">
      <c r="A119" s="18">
        <f>SUM(C115*4+C116*3+C117*2+C118*1)/C119</f>
        <v>4</v>
      </c>
      <c r="B119" s="19" t="s">
        <v>76</v>
      </c>
      <c r="C119" s="15">
        <f>SUM(C115:C118)</f>
        <v>6</v>
      </c>
      <c r="D119" s="16">
        <f>SUM(D115:D118)</f>
        <v>1</v>
      </c>
    </row>
    <row r="120" spans="1:4" x14ac:dyDescent="0.2">
      <c r="B120" s="20"/>
      <c r="C120" s="21"/>
      <c r="D120" s="22"/>
    </row>
    <row r="121" spans="1:4" x14ac:dyDescent="0.2">
      <c r="A121" s="36" t="s">
        <v>53</v>
      </c>
      <c r="B121" s="14" t="s">
        <v>80</v>
      </c>
      <c r="C121" s="15">
        <f>COUNTIF(Textual!$Z$2:$Z$25,4)</f>
        <v>6</v>
      </c>
      <c r="D121" s="16">
        <f>C121/$C$125</f>
        <v>1</v>
      </c>
    </row>
    <row r="122" spans="1:4" x14ac:dyDescent="0.2">
      <c r="A122" s="37"/>
      <c r="B122" s="14" t="s">
        <v>81</v>
      </c>
      <c r="C122" s="15">
        <f>COUNTIF(Textual!$Z$2:$Z$25,3)</f>
        <v>0</v>
      </c>
      <c r="D122" s="16">
        <f t="shared" ref="D122:D124" si="16">C122/$C$125</f>
        <v>0</v>
      </c>
    </row>
    <row r="123" spans="1:4" x14ac:dyDescent="0.2">
      <c r="A123" s="37"/>
      <c r="B123" s="14" t="s">
        <v>82</v>
      </c>
      <c r="C123" s="15">
        <f>COUNTIF(Textual!$Z$2:$Z$25,2)</f>
        <v>0</v>
      </c>
      <c r="D123" s="16">
        <f t="shared" si="16"/>
        <v>0</v>
      </c>
    </row>
    <row r="124" spans="1:4" x14ac:dyDescent="0.2">
      <c r="A124" s="17" t="s">
        <v>9</v>
      </c>
      <c r="B124" s="14" t="s">
        <v>84</v>
      </c>
      <c r="C124" s="15">
        <f>COUNTIF(Textual!$Z$2:$Z$25,1)</f>
        <v>0</v>
      </c>
      <c r="D124" s="16">
        <f t="shared" si="16"/>
        <v>0</v>
      </c>
    </row>
    <row r="125" spans="1:4" x14ac:dyDescent="0.2">
      <c r="A125" s="18">
        <f>SUM(C121*4+C122*3+C123*2+C124*1)/C125</f>
        <v>4</v>
      </c>
      <c r="B125" s="19" t="s">
        <v>76</v>
      </c>
      <c r="C125" s="15">
        <f>SUM(C121:C124)</f>
        <v>6</v>
      </c>
      <c r="D125" s="16">
        <f>SUM(D121:D124)</f>
        <v>1</v>
      </c>
    </row>
    <row r="126" spans="1:4" x14ac:dyDescent="0.2">
      <c r="B126" s="20"/>
      <c r="C126" s="21"/>
      <c r="D126" s="22"/>
    </row>
    <row r="127" spans="1:4" x14ac:dyDescent="0.2">
      <c r="A127" s="36" t="s">
        <v>54</v>
      </c>
      <c r="B127" s="14" t="s">
        <v>80</v>
      </c>
      <c r="C127" s="15">
        <f>COUNTIF(Textual!$AA$2:$AA$25,4)</f>
        <v>5</v>
      </c>
      <c r="D127" s="16">
        <f>C127/$C$131</f>
        <v>0.83333333333333337</v>
      </c>
    </row>
    <row r="128" spans="1:4" x14ac:dyDescent="0.2">
      <c r="A128" s="37"/>
      <c r="B128" s="14" t="s">
        <v>81</v>
      </c>
      <c r="C128" s="15">
        <f>COUNTIF(Textual!$AA$2:$AA$25,3)</f>
        <v>1</v>
      </c>
      <c r="D128" s="16">
        <f t="shared" ref="D128:D130" si="17">C128/$C$131</f>
        <v>0.16666666666666666</v>
      </c>
    </row>
    <row r="129" spans="1:4" x14ac:dyDescent="0.2">
      <c r="A129" s="37"/>
      <c r="B129" s="14" t="s">
        <v>82</v>
      </c>
      <c r="C129" s="15">
        <f>COUNTIF(Textual!$AA$2:$AA$25,2)</f>
        <v>0</v>
      </c>
      <c r="D129" s="16">
        <f t="shared" si="17"/>
        <v>0</v>
      </c>
    </row>
    <row r="130" spans="1:4" x14ac:dyDescent="0.2">
      <c r="A130" s="17" t="s">
        <v>9</v>
      </c>
      <c r="B130" s="14" t="s">
        <v>84</v>
      </c>
      <c r="C130" s="15">
        <f>COUNTIF(Textual!$AA$2:$AA$25,1)</f>
        <v>0</v>
      </c>
      <c r="D130" s="16">
        <f t="shared" si="17"/>
        <v>0</v>
      </c>
    </row>
    <row r="131" spans="1:4" x14ac:dyDescent="0.2">
      <c r="A131" s="18">
        <f>SUM(C127*4+C128*3+C129*2+C130*1)/C131</f>
        <v>3.8333333333333335</v>
      </c>
      <c r="B131" s="19" t="s">
        <v>76</v>
      </c>
      <c r="C131" s="15">
        <f>SUM(C127:C130)</f>
        <v>6</v>
      </c>
      <c r="D131" s="16">
        <f>SUM(D127:D130)</f>
        <v>1</v>
      </c>
    </row>
    <row r="132" spans="1:4" x14ac:dyDescent="0.2">
      <c r="B132" s="20"/>
      <c r="C132" s="21"/>
      <c r="D132" s="22"/>
    </row>
    <row r="133" spans="1:4" x14ac:dyDescent="0.2">
      <c r="A133" s="36" t="s">
        <v>55</v>
      </c>
      <c r="B133" s="14" t="s">
        <v>80</v>
      </c>
      <c r="C133" s="15">
        <f>COUNTIF(Textual!$AB$2:$AB$25,4)</f>
        <v>6</v>
      </c>
      <c r="D133" s="16">
        <f>C133/$C$137</f>
        <v>1</v>
      </c>
    </row>
    <row r="134" spans="1:4" x14ac:dyDescent="0.2">
      <c r="A134" s="37"/>
      <c r="B134" s="14" t="s">
        <v>81</v>
      </c>
      <c r="C134" s="15">
        <f>COUNTIF(Textual!$AB$2:$AB$25,3)</f>
        <v>0</v>
      </c>
      <c r="D134" s="16">
        <f t="shared" ref="D134:D136" si="18">C134/$C$137</f>
        <v>0</v>
      </c>
    </row>
    <row r="135" spans="1:4" x14ac:dyDescent="0.2">
      <c r="A135" s="37"/>
      <c r="B135" s="14" t="s">
        <v>82</v>
      </c>
      <c r="C135" s="15">
        <f>COUNTIF(Textual!$AB$2:$AB$25,2)</f>
        <v>0</v>
      </c>
      <c r="D135" s="16">
        <f t="shared" si="18"/>
        <v>0</v>
      </c>
    </row>
    <row r="136" spans="1:4" x14ac:dyDescent="0.2">
      <c r="A136" s="17" t="s">
        <v>9</v>
      </c>
      <c r="B136" s="14" t="s">
        <v>84</v>
      </c>
      <c r="C136" s="15">
        <f>COUNTIF(Textual!$AB$2:$AB$25,1)</f>
        <v>0</v>
      </c>
      <c r="D136" s="16">
        <f t="shared" si="18"/>
        <v>0</v>
      </c>
    </row>
    <row r="137" spans="1:4" x14ac:dyDescent="0.2">
      <c r="A137" s="18">
        <f>SUM(C133*4+C134*3+C135*2+C136*1)/C137</f>
        <v>4</v>
      </c>
      <c r="B137" s="19" t="s">
        <v>76</v>
      </c>
      <c r="C137" s="15">
        <f>SUM(C133:C136)</f>
        <v>6</v>
      </c>
      <c r="D137" s="16">
        <f>SUM(D133:D136)</f>
        <v>1</v>
      </c>
    </row>
    <row r="138" spans="1:4" x14ac:dyDescent="0.2">
      <c r="B138" s="20"/>
      <c r="C138" s="21"/>
      <c r="D138" s="22"/>
    </row>
    <row r="139" spans="1:4" x14ac:dyDescent="0.2">
      <c r="A139" s="11" t="s">
        <v>34</v>
      </c>
      <c r="B139" s="20"/>
      <c r="C139" s="13" t="s">
        <v>74</v>
      </c>
      <c r="D139" s="13" t="s">
        <v>75</v>
      </c>
    </row>
    <row r="140" spans="1:4" x14ac:dyDescent="0.2">
      <c r="A140" s="36" t="s">
        <v>89</v>
      </c>
      <c r="B140" s="14" t="s">
        <v>80</v>
      </c>
      <c r="C140" s="15">
        <f>COUNTIF(Textual!$AC$2:$AC$25,4)</f>
        <v>6</v>
      </c>
      <c r="D140" s="16">
        <f>C140/$C$144</f>
        <v>1</v>
      </c>
    </row>
    <row r="141" spans="1:4" x14ac:dyDescent="0.2">
      <c r="A141" s="37"/>
      <c r="B141" s="14" t="s">
        <v>81</v>
      </c>
      <c r="C141" s="15">
        <f>COUNTIF(Textual!$AC$2:$AC$25,3)</f>
        <v>0</v>
      </c>
      <c r="D141" s="16">
        <f t="shared" ref="D141:D143" si="19">C141/$C$144</f>
        <v>0</v>
      </c>
    </row>
    <row r="142" spans="1:4" x14ac:dyDescent="0.2">
      <c r="A142" s="37"/>
      <c r="B142" s="14" t="s">
        <v>82</v>
      </c>
      <c r="C142" s="15">
        <f>COUNTIF(Textual!$AC$2:$AC$25,2)</f>
        <v>0</v>
      </c>
      <c r="D142" s="16">
        <f t="shared" si="19"/>
        <v>0</v>
      </c>
    </row>
    <row r="143" spans="1:4" x14ac:dyDescent="0.2">
      <c r="A143" s="17" t="s">
        <v>9</v>
      </c>
      <c r="B143" s="14" t="s">
        <v>84</v>
      </c>
      <c r="C143" s="15">
        <f>COUNTIF(Textual!$AC$2:$AC$25,1)</f>
        <v>0</v>
      </c>
      <c r="D143" s="16">
        <f t="shared" si="19"/>
        <v>0</v>
      </c>
    </row>
    <row r="144" spans="1:4" x14ac:dyDescent="0.2">
      <c r="A144" s="18">
        <f>SUM(C140*4+C141*3+C142*2+C143*1)/C144</f>
        <v>4</v>
      </c>
      <c r="B144" s="19" t="s">
        <v>76</v>
      </c>
      <c r="C144" s="15">
        <f>SUM(C140:C143)</f>
        <v>6</v>
      </c>
      <c r="D144" s="16">
        <f>SUM(D140:D143)</f>
        <v>1</v>
      </c>
    </row>
    <row r="145" spans="1:4" x14ac:dyDescent="0.2">
      <c r="B145" s="20"/>
      <c r="C145" s="21"/>
      <c r="D145" s="22"/>
    </row>
    <row r="146" spans="1:4" x14ac:dyDescent="0.2">
      <c r="A146" s="36" t="s">
        <v>56</v>
      </c>
      <c r="B146" s="14" t="s">
        <v>80</v>
      </c>
      <c r="C146" s="15">
        <f>COUNTIF(Textual!$AD$2:$AD$25,4)</f>
        <v>6</v>
      </c>
      <c r="D146" s="16">
        <f>C146/$C$150</f>
        <v>1</v>
      </c>
    </row>
    <row r="147" spans="1:4" x14ac:dyDescent="0.2">
      <c r="A147" s="37"/>
      <c r="B147" s="14" t="s">
        <v>81</v>
      </c>
      <c r="C147" s="15">
        <f>COUNTIF(Textual!$AD$2:$AD$25,3)</f>
        <v>0</v>
      </c>
      <c r="D147" s="16">
        <f t="shared" ref="D147:D149" si="20">C147/$C$150</f>
        <v>0</v>
      </c>
    </row>
    <row r="148" spans="1:4" x14ac:dyDescent="0.2">
      <c r="A148" s="37"/>
      <c r="B148" s="14" t="s">
        <v>82</v>
      </c>
      <c r="C148" s="15">
        <f>COUNTIF(Textual!$AD$2:$AD$25,2)</f>
        <v>0</v>
      </c>
      <c r="D148" s="16">
        <f t="shared" si="20"/>
        <v>0</v>
      </c>
    </row>
    <row r="149" spans="1:4" x14ac:dyDescent="0.2">
      <c r="A149" s="17" t="s">
        <v>9</v>
      </c>
      <c r="B149" s="14" t="s">
        <v>84</v>
      </c>
      <c r="C149" s="15">
        <f>COUNTIF(Textual!$AD$2:$AD$25,1)</f>
        <v>0</v>
      </c>
      <c r="D149" s="16">
        <f t="shared" si="20"/>
        <v>0</v>
      </c>
    </row>
    <row r="150" spans="1:4" x14ac:dyDescent="0.2">
      <c r="A150" s="18">
        <f>SUM(C146*4+C147*3+C148*2+C149*1)/C150</f>
        <v>4</v>
      </c>
      <c r="B150" s="19" t="s">
        <v>76</v>
      </c>
      <c r="C150" s="15">
        <f>SUM(C146:C149)</f>
        <v>6</v>
      </c>
      <c r="D150" s="16">
        <f>SUM(D146:D149)</f>
        <v>1</v>
      </c>
    </row>
    <row r="151" spans="1:4" x14ac:dyDescent="0.2">
      <c r="B151" s="20"/>
      <c r="C151" s="21"/>
      <c r="D151" s="22"/>
    </row>
    <row r="152" spans="1:4" x14ac:dyDescent="0.2">
      <c r="A152" s="34" t="s">
        <v>97</v>
      </c>
      <c r="B152" s="35"/>
      <c r="C152" s="33">
        <f>AVERAGE(A113,A119,A125,A131,A137,A144,A150)</f>
        <v>3.9761904761904767</v>
      </c>
      <c r="D152" s="33"/>
    </row>
    <row r="153" spans="1:4" x14ac:dyDescent="0.2">
      <c r="B153" s="20"/>
      <c r="C153" s="21"/>
      <c r="D153" s="22"/>
    </row>
    <row r="154" spans="1:4" x14ac:dyDescent="0.2">
      <c r="A154" s="11" t="s">
        <v>35</v>
      </c>
      <c r="B154" s="20"/>
      <c r="C154" s="13" t="s">
        <v>74</v>
      </c>
      <c r="D154" s="13" t="s">
        <v>75</v>
      </c>
    </row>
    <row r="155" spans="1:4" x14ac:dyDescent="0.2">
      <c r="A155" s="36" t="s">
        <v>57</v>
      </c>
      <c r="B155" s="14" t="s">
        <v>80</v>
      </c>
      <c r="C155" s="15">
        <f>COUNTIF(Textual!$AF$2:$AF$25,4)</f>
        <v>6</v>
      </c>
      <c r="D155" s="16">
        <f>C155/$C$159</f>
        <v>1</v>
      </c>
    </row>
    <row r="156" spans="1:4" x14ac:dyDescent="0.2">
      <c r="A156" s="37"/>
      <c r="B156" s="14" t="s">
        <v>81</v>
      </c>
      <c r="C156" s="15">
        <f>COUNTIF(Textual!$AF$2:$AF$25,3)</f>
        <v>0</v>
      </c>
      <c r="D156" s="16">
        <f t="shared" ref="D156:D158" si="21">C156/$C$159</f>
        <v>0</v>
      </c>
    </row>
    <row r="157" spans="1:4" x14ac:dyDescent="0.2">
      <c r="A157" s="37"/>
      <c r="B157" s="14" t="s">
        <v>82</v>
      </c>
      <c r="C157" s="15">
        <f>COUNTIF(Textual!$AF$2:$AF$25,2)</f>
        <v>0</v>
      </c>
      <c r="D157" s="16">
        <f t="shared" si="21"/>
        <v>0</v>
      </c>
    </row>
    <row r="158" spans="1:4" x14ac:dyDescent="0.2">
      <c r="A158" s="17" t="s">
        <v>9</v>
      </c>
      <c r="B158" s="14" t="s">
        <v>84</v>
      </c>
      <c r="C158" s="15">
        <f>COUNTIF(Textual!$AF$2:$AF$25,1)</f>
        <v>0</v>
      </c>
      <c r="D158" s="16">
        <f t="shared" si="21"/>
        <v>0</v>
      </c>
    </row>
    <row r="159" spans="1:4" x14ac:dyDescent="0.2">
      <c r="A159" s="18">
        <f>SUM(C155*4+C156*3+C157*2+C158*1)/C159</f>
        <v>4</v>
      </c>
      <c r="B159" s="19" t="s">
        <v>76</v>
      </c>
      <c r="C159" s="15">
        <f>SUM(C155:C158)</f>
        <v>6</v>
      </c>
      <c r="D159" s="16">
        <f>SUM(D155:D158)</f>
        <v>1</v>
      </c>
    </row>
    <row r="160" spans="1:4" x14ac:dyDescent="0.2">
      <c r="B160" s="20"/>
      <c r="C160" s="21"/>
      <c r="D160" s="22"/>
    </row>
    <row r="161" spans="1:4" x14ac:dyDescent="0.2">
      <c r="A161" s="36" t="s">
        <v>58</v>
      </c>
      <c r="B161" s="14" t="s">
        <v>80</v>
      </c>
      <c r="C161" s="15">
        <f>COUNTIF(Textual!$AG$2:$AG$25,4)</f>
        <v>6</v>
      </c>
      <c r="D161" s="16">
        <f>C161/$C$165</f>
        <v>1</v>
      </c>
    </row>
    <row r="162" spans="1:4" x14ac:dyDescent="0.2">
      <c r="A162" s="37"/>
      <c r="B162" s="14" t="s">
        <v>81</v>
      </c>
      <c r="C162" s="15">
        <f>COUNTIF(Textual!$AG$2:$AG$25,3)</f>
        <v>0</v>
      </c>
      <c r="D162" s="16">
        <f t="shared" ref="D162:D164" si="22">C162/$C$165</f>
        <v>0</v>
      </c>
    </row>
    <row r="163" spans="1:4" x14ac:dyDescent="0.2">
      <c r="A163" s="37"/>
      <c r="B163" s="14" t="s">
        <v>82</v>
      </c>
      <c r="C163" s="15">
        <f>COUNTIF(Textual!$AG$2:$AG$25,2)</f>
        <v>0</v>
      </c>
      <c r="D163" s="16">
        <f t="shared" si="22"/>
        <v>0</v>
      </c>
    </row>
    <row r="164" spans="1:4" x14ac:dyDescent="0.2">
      <c r="A164" s="17" t="s">
        <v>9</v>
      </c>
      <c r="B164" s="14" t="s">
        <v>84</v>
      </c>
      <c r="C164" s="15">
        <f>COUNTIF(Textual!$AG$2:$AG$25,1)</f>
        <v>0</v>
      </c>
      <c r="D164" s="16">
        <f t="shared" si="22"/>
        <v>0</v>
      </c>
    </row>
    <row r="165" spans="1:4" x14ac:dyDescent="0.2">
      <c r="A165" s="18">
        <f>SUM(C161*4+C162*3+C163*2+C164*1)/C165</f>
        <v>4</v>
      </c>
      <c r="B165" s="19" t="s">
        <v>76</v>
      </c>
      <c r="C165" s="15">
        <f>SUM(C161:C164)</f>
        <v>6</v>
      </c>
      <c r="D165" s="16">
        <f>SUM(D161:D164)</f>
        <v>1</v>
      </c>
    </row>
    <row r="166" spans="1:4" x14ac:dyDescent="0.2">
      <c r="B166" s="20"/>
      <c r="C166" s="21"/>
      <c r="D166" s="22"/>
    </row>
    <row r="167" spans="1:4" x14ac:dyDescent="0.2">
      <c r="A167" s="36" t="s">
        <v>59</v>
      </c>
      <c r="B167" s="14" t="s">
        <v>80</v>
      </c>
      <c r="C167" s="15">
        <f>COUNTIF(Textual!$AH$2:$AH$25,4)</f>
        <v>6</v>
      </c>
      <c r="D167" s="16">
        <f>C167/$C$171</f>
        <v>1</v>
      </c>
    </row>
    <row r="168" spans="1:4" x14ac:dyDescent="0.2">
      <c r="A168" s="37"/>
      <c r="B168" s="14" t="s">
        <v>81</v>
      </c>
      <c r="C168" s="15">
        <f>COUNTIF(Textual!$AH$2:$AH$25,3)</f>
        <v>0</v>
      </c>
      <c r="D168" s="16">
        <f t="shared" ref="D168:D170" si="23">C168/$C$171</f>
        <v>0</v>
      </c>
    </row>
    <row r="169" spans="1:4" x14ac:dyDescent="0.2">
      <c r="A169" s="37"/>
      <c r="B169" s="14" t="s">
        <v>82</v>
      </c>
      <c r="C169" s="15">
        <f>COUNTIF(Textual!$AH$2:$AH$25,2)</f>
        <v>0</v>
      </c>
      <c r="D169" s="16">
        <f t="shared" si="23"/>
        <v>0</v>
      </c>
    </row>
    <row r="170" spans="1:4" x14ac:dyDescent="0.2">
      <c r="A170" s="17" t="s">
        <v>9</v>
      </c>
      <c r="B170" s="14" t="s">
        <v>84</v>
      </c>
      <c r="C170" s="15">
        <f>COUNTIF(Textual!$AH$2:$AH$25,1)</f>
        <v>0</v>
      </c>
      <c r="D170" s="16">
        <f t="shared" si="23"/>
        <v>0</v>
      </c>
    </row>
    <row r="171" spans="1:4" x14ac:dyDescent="0.2">
      <c r="A171" s="18">
        <f>SUM(C167*4+C168*3+C169*2+C170*1)/C171</f>
        <v>4</v>
      </c>
      <c r="B171" s="19" t="s">
        <v>76</v>
      </c>
      <c r="C171" s="15">
        <f>SUM(C167:C170)</f>
        <v>6</v>
      </c>
      <c r="D171" s="16">
        <f>SUM(D167:D170)</f>
        <v>1</v>
      </c>
    </row>
    <row r="172" spans="1:4" x14ac:dyDescent="0.2">
      <c r="B172" s="20"/>
      <c r="C172" s="21"/>
      <c r="D172" s="22"/>
    </row>
    <row r="173" spans="1:4" x14ac:dyDescent="0.2">
      <c r="A173" s="36" t="s">
        <v>60</v>
      </c>
      <c r="B173" s="14" t="s">
        <v>80</v>
      </c>
      <c r="C173" s="15">
        <f>COUNTIF(Textual!$AI$2:$AI$25,4)</f>
        <v>6</v>
      </c>
      <c r="D173" s="16">
        <f>IFERROR(C173/$C$177,"")</f>
        <v>1</v>
      </c>
    </row>
    <row r="174" spans="1:4" x14ac:dyDescent="0.2">
      <c r="A174" s="37"/>
      <c r="B174" s="14" t="s">
        <v>81</v>
      </c>
      <c r="C174" s="15">
        <f>COUNTIF(Textual!$AI$2:$AI$25,3)</f>
        <v>0</v>
      </c>
      <c r="D174" s="16">
        <f>IFERROR(C174/$C$177,"")</f>
        <v>0</v>
      </c>
    </row>
    <row r="175" spans="1:4" x14ac:dyDescent="0.2">
      <c r="A175" s="37"/>
      <c r="B175" s="14" t="s">
        <v>82</v>
      </c>
      <c r="C175" s="15">
        <f>COUNTIF(Textual!$AI$2:$AI$25,2)</f>
        <v>0</v>
      </c>
      <c r="D175" s="16">
        <f t="shared" ref="D175:D176" si="24">IFERROR(C175/$C$177,"")</f>
        <v>0</v>
      </c>
    </row>
    <row r="176" spans="1:4" x14ac:dyDescent="0.2">
      <c r="A176" s="17" t="s">
        <v>9</v>
      </c>
      <c r="B176" s="14" t="s">
        <v>84</v>
      </c>
      <c r="C176" s="15">
        <f>COUNTIF(Textual!$AI$2:$AI$25,1)</f>
        <v>0</v>
      </c>
      <c r="D176" s="16">
        <f t="shared" si="24"/>
        <v>0</v>
      </c>
    </row>
    <row r="177" spans="1:4" x14ac:dyDescent="0.2">
      <c r="A177" s="18">
        <f>IFERROR(SUM(C173*4+C174*3+C175*2+C176*1)/C177,"")</f>
        <v>4</v>
      </c>
      <c r="B177" s="19" t="s">
        <v>76</v>
      </c>
      <c r="C177" s="15">
        <f>SUM(C173:C176)</f>
        <v>6</v>
      </c>
      <c r="D177" s="16">
        <f>SUM(D173:D176)</f>
        <v>1</v>
      </c>
    </row>
    <row r="178" spans="1:4" x14ac:dyDescent="0.2">
      <c r="B178" s="20"/>
      <c r="C178" s="21"/>
      <c r="D178" s="22"/>
    </row>
    <row r="179" spans="1:4" x14ac:dyDescent="0.2">
      <c r="A179" s="36" t="s">
        <v>61</v>
      </c>
      <c r="B179" s="14" t="s">
        <v>80</v>
      </c>
      <c r="C179" s="15">
        <f>COUNTIF(Textual!$AJ$2:$AJ$25,4)</f>
        <v>6</v>
      </c>
      <c r="D179" s="16">
        <f>C179/$C$183</f>
        <v>1</v>
      </c>
    </row>
    <row r="180" spans="1:4" x14ac:dyDescent="0.2">
      <c r="A180" s="37"/>
      <c r="B180" s="14" t="s">
        <v>81</v>
      </c>
      <c r="C180" s="15">
        <f>COUNTIF(Textual!$AJ$2:$AJ$25,3)</f>
        <v>0</v>
      </c>
      <c r="D180" s="16">
        <f t="shared" ref="D180:D182" si="25">C180/$C$183</f>
        <v>0</v>
      </c>
    </row>
    <row r="181" spans="1:4" x14ac:dyDescent="0.2">
      <c r="A181" s="37"/>
      <c r="B181" s="14" t="s">
        <v>82</v>
      </c>
      <c r="C181" s="15">
        <f>COUNTIF(Textual!$AJ$2:$AJ$25,2)</f>
        <v>0</v>
      </c>
      <c r="D181" s="16">
        <f t="shared" si="25"/>
        <v>0</v>
      </c>
    </row>
    <row r="182" spans="1:4" x14ac:dyDescent="0.2">
      <c r="A182" s="17" t="s">
        <v>9</v>
      </c>
      <c r="B182" s="14" t="s">
        <v>84</v>
      </c>
      <c r="C182" s="15">
        <f>COUNTIF(Textual!$AJ$2:$AJ$25,1)</f>
        <v>0</v>
      </c>
      <c r="D182" s="16">
        <f t="shared" si="25"/>
        <v>0</v>
      </c>
    </row>
    <row r="183" spans="1:4" x14ac:dyDescent="0.2">
      <c r="A183" s="18">
        <f>SUM(C179*4+C180*3+C181*2+C182*1)/C183</f>
        <v>4</v>
      </c>
      <c r="B183" s="19" t="s">
        <v>76</v>
      </c>
      <c r="C183" s="15">
        <f>SUM(C179:C182)</f>
        <v>6</v>
      </c>
      <c r="D183" s="16">
        <f>SUM(D179:D182)</f>
        <v>1</v>
      </c>
    </row>
    <row r="184" spans="1:4" x14ac:dyDescent="0.2">
      <c r="B184" s="20"/>
      <c r="C184" s="21"/>
      <c r="D184" s="22"/>
    </row>
    <row r="185" spans="1:4" x14ac:dyDescent="0.2">
      <c r="A185" s="34" t="s">
        <v>98</v>
      </c>
      <c r="B185" s="35"/>
      <c r="C185" s="33">
        <f>AVERAGE(A159,A165,A171,A177,A183)</f>
        <v>4</v>
      </c>
      <c r="D185" s="33"/>
    </row>
    <row r="186" spans="1:4" x14ac:dyDescent="0.2">
      <c r="B186" s="20"/>
      <c r="C186" s="21"/>
      <c r="D186" s="22"/>
    </row>
    <row r="187" spans="1:4" x14ac:dyDescent="0.2">
      <c r="B187" s="20"/>
      <c r="C187" s="21"/>
      <c r="D187" s="22"/>
    </row>
    <row r="188" spans="1:4" x14ac:dyDescent="0.2">
      <c r="A188" s="11" t="s">
        <v>10</v>
      </c>
      <c r="B188" s="20"/>
      <c r="C188" s="13" t="s">
        <v>74</v>
      </c>
      <c r="D188" s="13" t="s">
        <v>75</v>
      </c>
    </row>
    <row r="189" spans="1:4" x14ac:dyDescent="0.2">
      <c r="A189" s="36" t="s">
        <v>1</v>
      </c>
      <c r="B189" s="14" t="s">
        <v>90</v>
      </c>
      <c r="C189" s="15">
        <f>COUNTIF(Textual!$AL$2:$AL$12,4)</f>
        <v>6</v>
      </c>
      <c r="D189" s="16">
        <f>C189/$C$193</f>
        <v>1</v>
      </c>
    </row>
    <row r="190" spans="1:4" x14ac:dyDescent="0.2">
      <c r="A190" s="37"/>
      <c r="B190" s="14" t="s">
        <v>91</v>
      </c>
      <c r="C190" s="15">
        <f>COUNTIF(Textual!$AL$2:$AL$12,3)</f>
        <v>0</v>
      </c>
      <c r="D190" s="16">
        <f t="shared" ref="D190:D192" si="26">C190/$C$193</f>
        <v>0</v>
      </c>
    </row>
    <row r="191" spans="1:4" ht="13.15" customHeight="1" x14ac:dyDescent="0.2">
      <c r="A191" s="37"/>
      <c r="B191" s="14" t="s">
        <v>92</v>
      </c>
      <c r="C191" s="15">
        <f>COUNTIF(Textual!$AL$2:$AL$12,2)</f>
        <v>0</v>
      </c>
      <c r="D191" s="16">
        <f t="shared" si="26"/>
        <v>0</v>
      </c>
    </row>
    <row r="192" spans="1:4" x14ac:dyDescent="0.2">
      <c r="A192" s="17" t="s">
        <v>9</v>
      </c>
      <c r="B192" s="14" t="s">
        <v>93</v>
      </c>
      <c r="C192" s="15">
        <f>COUNTIF(Textual!$AL$2:$AL$12,1)</f>
        <v>0</v>
      </c>
      <c r="D192" s="16">
        <f t="shared" si="26"/>
        <v>0</v>
      </c>
    </row>
    <row r="193" spans="1:4" x14ac:dyDescent="0.2">
      <c r="A193" s="18">
        <f>SUM(C189*4+C190*3+C191*2+C192*1)/C193</f>
        <v>4</v>
      </c>
      <c r="B193" s="19" t="s">
        <v>76</v>
      </c>
      <c r="C193" s="15">
        <f>SUM(C189:C192)</f>
        <v>6</v>
      </c>
      <c r="D193" s="16">
        <f>SUM(D189:D192)</f>
        <v>1</v>
      </c>
    </row>
    <row r="194" spans="1:4" x14ac:dyDescent="0.2">
      <c r="B194" s="20"/>
      <c r="C194" s="21"/>
      <c r="D194" s="22"/>
    </row>
    <row r="195" spans="1:4" x14ac:dyDescent="0.2">
      <c r="A195" s="38" t="s">
        <v>2</v>
      </c>
      <c r="B195" s="14" t="s">
        <v>73</v>
      </c>
      <c r="C195" s="15">
        <f>COUNTIF(Textual!$AM$2:$AM$12,4)</f>
        <v>6</v>
      </c>
      <c r="D195" s="16">
        <f>C195/$C$199</f>
        <v>1</v>
      </c>
    </row>
    <row r="196" spans="1:4" x14ac:dyDescent="0.2">
      <c r="A196" s="39"/>
      <c r="B196" s="14" t="s">
        <v>77</v>
      </c>
      <c r="C196" s="15">
        <f>COUNTIF(Textual!$AM$2:$AM$12,3)</f>
        <v>0</v>
      </c>
      <c r="D196" s="16">
        <f t="shared" ref="D196:D198" si="27">C196/$C$199</f>
        <v>0</v>
      </c>
    </row>
    <row r="197" spans="1:4" ht="25.5" x14ac:dyDescent="0.2">
      <c r="A197" s="40"/>
      <c r="B197" s="14" t="s">
        <v>78</v>
      </c>
      <c r="C197" s="15">
        <f>COUNTIF(Textual!$AM$2:$AM$12,2)</f>
        <v>0</v>
      </c>
      <c r="D197" s="16">
        <f t="shared" si="27"/>
        <v>0</v>
      </c>
    </row>
    <row r="198" spans="1:4" ht="25.5" x14ac:dyDescent="0.2">
      <c r="A198" s="17" t="s">
        <v>9</v>
      </c>
      <c r="B198" s="14" t="s">
        <v>79</v>
      </c>
      <c r="C198" s="15">
        <f>COUNTIF(Textual!$AM$2:$AM$12,1)</f>
        <v>0</v>
      </c>
      <c r="D198" s="16">
        <f t="shared" si="27"/>
        <v>0</v>
      </c>
    </row>
    <row r="199" spans="1:4" x14ac:dyDescent="0.2">
      <c r="A199" s="18">
        <f>SUM(C195*4+C196*3+C197*2+C198*1)/C199</f>
        <v>4</v>
      </c>
      <c r="B199" s="19" t="s">
        <v>76</v>
      </c>
      <c r="C199" s="15">
        <f>SUM(C195:C198)</f>
        <v>6</v>
      </c>
      <c r="D199" s="16">
        <f>SUM(D195:D198)</f>
        <v>1</v>
      </c>
    </row>
    <row r="200" spans="1:4" x14ac:dyDescent="0.2">
      <c r="B200" s="20"/>
      <c r="C200" s="21"/>
      <c r="D200" s="22"/>
    </row>
    <row r="201" spans="1:4" x14ac:dyDescent="0.2">
      <c r="A201" s="36" t="s">
        <v>99</v>
      </c>
      <c r="B201" s="14" t="s">
        <v>72</v>
      </c>
      <c r="C201" s="15">
        <f>COUNTIF(Textual!$AN$2:$AN$12,4)</f>
        <v>6</v>
      </c>
      <c r="D201" s="16">
        <f>C201/$C$205</f>
        <v>1</v>
      </c>
    </row>
    <row r="202" spans="1:4" x14ac:dyDescent="0.2">
      <c r="A202" s="37"/>
      <c r="B202" s="14" t="s">
        <v>85</v>
      </c>
      <c r="C202" s="15">
        <f>COUNTIF(Textual!$AN$2:$AN$12,3)</f>
        <v>0</v>
      </c>
      <c r="D202" s="16">
        <f t="shared" ref="D202:D204" si="28">C202/$C$205</f>
        <v>0</v>
      </c>
    </row>
    <row r="203" spans="1:4" x14ac:dyDescent="0.2">
      <c r="A203" s="37"/>
      <c r="B203" s="14" t="s">
        <v>86</v>
      </c>
      <c r="C203" s="15">
        <f>COUNTIF(Textual!$AN$2:$AN$12,2)</f>
        <v>0</v>
      </c>
      <c r="D203" s="16">
        <f t="shared" si="28"/>
        <v>0</v>
      </c>
    </row>
    <row r="204" spans="1:4" x14ac:dyDescent="0.2">
      <c r="A204" s="17" t="s">
        <v>9</v>
      </c>
      <c r="B204" s="14" t="s">
        <v>87</v>
      </c>
      <c r="C204" s="15">
        <f>COUNTIF(Textual!$AN$2:$AN$12,1)</f>
        <v>0</v>
      </c>
      <c r="D204" s="16">
        <f t="shared" si="28"/>
        <v>0</v>
      </c>
    </row>
    <row r="205" spans="1:4" x14ac:dyDescent="0.2">
      <c r="A205" s="18">
        <f>SUM(C201*4+C202*3+C203*2+C204*1)/C205</f>
        <v>4</v>
      </c>
      <c r="B205" s="19" t="s">
        <v>76</v>
      </c>
      <c r="C205" s="15">
        <f>SUM(C201:C204)</f>
        <v>6</v>
      </c>
      <c r="D205" s="16">
        <f>SUM(D201:D204)</f>
        <v>1</v>
      </c>
    </row>
    <row r="207" spans="1:4" x14ac:dyDescent="0.2">
      <c r="B207" s="20"/>
      <c r="C207" s="21"/>
      <c r="D207" s="22"/>
    </row>
  </sheetData>
  <sheetProtection sheet="1" objects="1" scenarios="1"/>
  <mergeCells count="41">
    <mergeCell ref="A100:A102"/>
    <mergeCell ref="A109:A111"/>
    <mergeCell ref="A115:A117"/>
    <mergeCell ref="A2:A4"/>
    <mergeCell ref="A8:A10"/>
    <mergeCell ref="A14:A16"/>
    <mergeCell ref="A20:A22"/>
    <mergeCell ref="A26:A28"/>
    <mergeCell ref="A32:B32"/>
    <mergeCell ref="C32:D32"/>
    <mergeCell ref="A72:B72"/>
    <mergeCell ref="C72:D72"/>
    <mergeCell ref="A106:B106"/>
    <mergeCell ref="C106:D106"/>
    <mergeCell ref="A35:A37"/>
    <mergeCell ref="A41:A43"/>
    <mergeCell ref="A48:A50"/>
    <mergeCell ref="A54:A56"/>
    <mergeCell ref="A60:A62"/>
    <mergeCell ref="A66:A68"/>
    <mergeCell ref="A75:A77"/>
    <mergeCell ref="A81:A83"/>
    <mergeCell ref="A87:A89"/>
    <mergeCell ref="A94:A96"/>
    <mergeCell ref="A189:A191"/>
    <mergeCell ref="A201:A203"/>
    <mergeCell ref="A121:A123"/>
    <mergeCell ref="A140:A142"/>
    <mergeCell ref="A195:A197"/>
    <mergeCell ref="A133:A135"/>
    <mergeCell ref="A146:A148"/>
    <mergeCell ref="A127:A129"/>
    <mergeCell ref="C152:D152"/>
    <mergeCell ref="A185:B185"/>
    <mergeCell ref="C185:D185"/>
    <mergeCell ref="A167:A169"/>
    <mergeCell ref="A152:B152"/>
    <mergeCell ref="A155:A157"/>
    <mergeCell ref="A161:A163"/>
    <mergeCell ref="A173:A175"/>
    <mergeCell ref="A179:A181"/>
  </mergeCells>
  <printOptions horizontalCentered="1"/>
  <pageMargins left="0.25" right="0.25" top="1.5" bottom="0.5" header="0.5" footer="0.25"/>
  <pageSetup orientation="portrait" r:id="rId1"/>
  <headerFooter alignWithMargins="0">
    <oddHeader>&amp;C&amp;"MS Sans Serif,Bold Italic"&amp;10SOUTHWESTERN OK STATE UNIVERSITY&amp;"MS Sans Serif,Bold"
UNIVERSITY SUPERVISOR EVALUATION OF TEACHER CANDIDATE
&amp;"MS Sans Serif,Bold Italic"Music&amp;"MS Sans Serif,Regular"
&amp;"MS Sans Serif,Bold"Spring 2022</oddHeader>
  </headerFooter>
  <rowBreaks count="4" manualBreakCount="4">
    <brk id="46" max="16383" man="1"/>
    <brk id="92" max="16383" man="1"/>
    <brk id="138" max="16383" man="1"/>
    <brk id="18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Q10"/>
  <sheetViews>
    <sheetView zoomScaleNormal="100" workbookViewId="0">
      <selection activeCell="B217" sqref="B217"/>
    </sheetView>
  </sheetViews>
  <sheetFormatPr defaultColWidth="10.6640625" defaultRowHeight="13.5" customHeight="1" x14ac:dyDescent="0.15"/>
  <cols>
    <col min="1" max="1" width="7.5" style="5" bestFit="1" customWidth="1"/>
    <col min="2" max="6" width="5.6640625" style="5" bestFit="1" customWidth="1"/>
    <col min="7" max="7" width="9.1640625" style="5" bestFit="1" customWidth="1"/>
    <col min="8" max="8" width="1.83203125" style="10" customWidth="1"/>
    <col min="9" max="14" width="5.6640625" style="5" bestFit="1" customWidth="1"/>
    <col min="15" max="15" width="7.33203125" style="5" bestFit="1" customWidth="1"/>
    <col min="16" max="16" width="1.83203125" style="10" customWidth="1"/>
    <col min="17" max="21" width="5.6640625" style="5" bestFit="1" customWidth="1"/>
    <col min="22" max="22" width="7.33203125" style="5" bestFit="1" customWidth="1"/>
    <col min="23" max="23" width="1.83203125" style="10" customWidth="1"/>
    <col min="24" max="30" width="5.6640625" style="5" bestFit="1" customWidth="1"/>
    <col min="31" max="31" width="7.33203125" style="5" bestFit="1" customWidth="1"/>
    <col min="32" max="32" width="1.83203125" style="10" customWidth="1"/>
    <col min="33" max="37" width="5.6640625" style="5" bestFit="1" customWidth="1"/>
    <col min="38" max="38" width="10.33203125" style="5" bestFit="1" customWidth="1"/>
    <col min="39" max="39" width="1.83203125" style="10" customWidth="1"/>
    <col min="40" max="40" width="21.1640625" style="5" bestFit="1" customWidth="1"/>
    <col min="41" max="41" width="27.6640625" style="5" bestFit="1" customWidth="1"/>
    <col min="42" max="42" width="12.1640625" style="5" customWidth="1"/>
    <col min="43" max="43" width="7.33203125" style="5" bestFit="1" customWidth="1"/>
    <col min="44" max="218" width="10.6640625" style="8"/>
    <col min="219" max="219" width="2.83203125" style="8" bestFit="1" customWidth="1"/>
    <col min="220" max="220" width="14.6640625" style="8" customWidth="1"/>
    <col min="221" max="221" width="13.5" style="8" customWidth="1"/>
    <col min="222" max="222" width="16.6640625" style="8" customWidth="1"/>
    <col min="223" max="223" width="13.5" style="8" bestFit="1" customWidth="1"/>
    <col min="224" max="224" width="34.6640625" style="8" bestFit="1" customWidth="1"/>
    <col min="225" max="225" width="11.6640625" style="8" customWidth="1"/>
    <col min="226" max="226" width="11" style="8" customWidth="1"/>
    <col min="227" max="227" width="18.33203125" style="8" customWidth="1"/>
    <col min="228" max="228" width="13.33203125" style="8" customWidth="1"/>
    <col min="229" max="229" width="12.1640625" style="8" customWidth="1"/>
    <col min="230" max="230" width="16" style="8" customWidth="1"/>
    <col min="231" max="231" width="10" style="8" customWidth="1"/>
    <col min="232" max="232" width="12.1640625" style="8" customWidth="1"/>
    <col min="233" max="233" width="11.83203125" style="8" customWidth="1"/>
    <col min="234" max="234" width="11.6640625" style="8" customWidth="1"/>
    <col min="235" max="235" width="11.5" style="8" customWidth="1"/>
    <col min="236" max="236" width="12.6640625" style="8" customWidth="1"/>
    <col min="237" max="237" width="16" style="8" customWidth="1"/>
    <col min="238" max="238" width="10.6640625" style="8" customWidth="1"/>
    <col min="239" max="239" width="11.83203125" style="8" customWidth="1"/>
    <col min="240" max="240" width="13.83203125" style="8" customWidth="1"/>
    <col min="241" max="241" width="12.33203125" style="8" customWidth="1"/>
    <col min="242" max="242" width="12.83203125" style="8" customWidth="1"/>
    <col min="243" max="243" width="16" style="8" customWidth="1"/>
    <col min="244" max="244" width="14.5" style="8" customWidth="1"/>
    <col min="245" max="245" width="10.33203125" style="8" customWidth="1"/>
    <col min="246" max="246" width="14.1640625" style="8" customWidth="1"/>
    <col min="247" max="247" width="15.33203125" style="8" customWidth="1"/>
    <col min="248" max="248" width="14.1640625" style="8" customWidth="1"/>
    <col min="249" max="249" width="12.33203125" style="8" customWidth="1"/>
    <col min="250" max="250" width="14" style="8" customWidth="1"/>
    <col min="251" max="251" width="16" style="8" customWidth="1"/>
    <col min="252" max="252" width="14" style="8" customWidth="1"/>
    <col min="253" max="254" width="14.1640625" style="8" customWidth="1"/>
    <col min="255" max="255" width="14" style="8" customWidth="1"/>
    <col min="256" max="256" width="11.33203125" style="8" customWidth="1"/>
    <col min="257" max="257" width="16" style="8" customWidth="1"/>
    <col min="258" max="258" width="11" style="8" customWidth="1"/>
    <col min="259" max="259" width="14.33203125" style="8" customWidth="1"/>
    <col min="260" max="261" width="14.1640625" style="8" customWidth="1"/>
    <col min="262" max="262" width="16" style="8" customWidth="1"/>
    <col min="263" max="263" width="11.6640625" style="8" customWidth="1"/>
    <col min="264" max="264" width="12" style="8" customWidth="1"/>
    <col min="265" max="265" width="13.83203125" style="8" customWidth="1"/>
    <col min="266" max="474" width="10.6640625" style="8"/>
    <col min="475" max="475" width="2.83203125" style="8" bestFit="1" customWidth="1"/>
    <col min="476" max="476" width="14.6640625" style="8" customWidth="1"/>
    <col min="477" max="477" width="13.5" style="8" customWidth="1"/>
    <col min="478" max="478" width="16.6640625" style="8" customWidth="1"/>
    <col min="479" max="479" width="13.5" style="8" bestFit="1" customWidth="1"/>
    <col min="480" max="480" width="34.6640625" style="8" bestFit="1" customWidth="1"/>
    <col min="481" max="481" width="11.6640625" style="8" customWidth="1"/>
    <col min="482" max="482" width="11" style="8" customWidth="1"/>
    <col min="483" max="483" width="18.33203125" style="8" customWidth="1"/>
    <col min="484" max="484" width="13.33203125" style="8" customWidth="1"/>
    <col min="485" max="485" width="12.1640625" style="8" customWidth="1"/>
    <col min="486" max="486" width="16" style="8" customWidth="1"/>
    <col min="487" max="487" width="10" style="8" customWidth="1"/>
    <col min="488" max="488" width="12.1640625" style="8" customWidth="1"/>
    <col min="489" max="489" width="11.83203125" style="8" customWidth="1"/>
    <col min="490" max="490" width="11.6640625" style="8" customWidth="1"/>
    <col min="491" max="491" width="11.5" style="8" customWidth="1"/>
    <col min="492" max="492" width="12.6640625" style="8" customWidth="1"/>
    <col min="493" max="493" width="16" style="8" customWidth="1"/>
    <col min="494" max="494" width="10.6640625" style="8" customWidth="1"/>
    <col min="495" max="495" width="11.83203125" style="8" customWidth="1"/>
    <col min="496" max="496" width="13.83203125" style="8" customWidth="1"/>
    <col min="497" max="497" width="12.33203125" style="8" customWidth="1"/>
    <col min="498" max="498" width="12.83203125" style="8" customWidth="1"/>
    <col min="499" max="499" width="16" style="8" customWidth="1"/>
    <col min="500" max="500" width="14.5" style="8" customWidth="1"/>
    <col min="501" max="501" width="10.33203125" style="8" customWidth="1"/>
    <col min="502" max="502" width="14.1640625" style="8" customWidth="1"/>
    <col min="503" max="503" width="15.33203125" style="8" customWidth="1"/>
    <col min="504" max="504" width="14.1640625" style="8" customWidth="1"/>
    <col min="505" max="505" width="12.33203125" style="8" customWidth="1"/>
    <col min="506" max="506" width="14" style="8" customWidth="1"/>
    <col min="507" max="507" width="16" style="8" customWidth="1"/>
    <col min="508" max="508" width="14" style="8" customWidth="1"/>
    <col min="509" max="510" width="14.1640625" style="8" customWidth="1"/>
    <col min="511" max="511" width="14" style="8" customWidth="1"/>
    <col min="512" max="512" width="11.33203125" style="8" customWidth="1"/>
    <col min="513" max="513" width="16" style="8" customWidth="1"/>
    <col min="514" max="514" width="11" style="8" customWidth="1"/>
    <col min="515" max="515" width="14.33203125" style="8" customWidth="1"/>
    <col min="516" max="517" width="14.1640625" style="8" customWidth="1"/>
    <col min="518" max="518" width="16" style="8" customWidth="1"/>
    <col min="519" max="519" width="11.6640625" style="8" customWidth="1"/>
    <col min="520" max="520" width="12" style="8" customWidth="1"/>
    <col min="521" max="521" width="13.83203125" style="8" customWidth="1"/>
    <col min="522" max="730" width="10.6640625" style="8"/>
    <col min="731" max="731" width="2.83203125" style="8" bestFit="1" customWidth="1"/>
    <col min="732" max="732" width="14.6640625" style="8" customWidth="1"/>
    <col min="733" max="733" width="13.5" style="8" customWidth="1"/>
    <col min="734" max="734" width="16.6640625" style="8" customWidth="1"/>
    <col min="735" max="735" width="13.5" style="8" bestFit="1" customWidth="1"/>
    <col min="736" max="736" width="34.6640625" style="8" bestFit="1" customWidth="1"/>
    <col min="737" max="737" width="11.6640625" style="8" customWidth="1"/>
    <col min="738" max="738" width="11" style="8" customWidth="1"/>
    <col min="739" max="739" width="18.33203125" style="8" customWidth="1"/>
    <col min="740" max="740" width="13.33203125" style="8" customWidth="1"/>
    <col min="741" max="741" width="12.1640625" style="8" customWidth="1"/>
    <col min="742" max="742" width="16" style="8" customWidth="1"/>
    <col min="743" max="743" width="10" style="8" customWidth="1"/>
    <col min="744" max="744" width="12.1640625" style="8" customWidth="1"/>
    <col min="745" max="745" width="11.83203125" style="8" customWidth="1"/>
    <col min="746" max="746" width="11.6640625" style="8" customWidth="1"/>
    <col min="747" max="747" width="11.5" style="8" customWidth="1"/>
    <col min="748" max="748" width="12.6640625" style="8" customWidth="1"/>
    <col min="749" max="749" width="16" style="8" customWidth="1"/>
    <col min="750" max="750" width="10.6640625" style="8" customWidth="1"/>
    <col min="751" max="751" width="11.83203125" style="8" customWidth="1"/>
    <col min="752" max="752" width="13.83203125" style="8" customWidth="1"/>
    <col min="753" max="753" width="12.33203125" style="8" customWidth="1"/>
    <col min="754" max="754" width="12.83203125" style="8" customWidth="1"/>
    <col min="755" max="755" width="16" style="8" customWidth="1"/>
    <col min="756" max="756" width="14.5" style="8" customWidth="1"/>
    <col min="757" max="757" width="10.33203125" style="8" customWidth="1"/>
    <col min="758" max="758" width="14.1640625" style="8" customWidth="1"/>
    <col min="759" max="759" width="15.33203125" style="8" customWidth="1"/>
    <col min="760" max="760" width="14.1640625" style="8" customWidth="1"/>
    <col min="761" max="761" width="12.33203125" style="8" customWidth="1"/>
    <col min="762" max="762" width="14" style="8" customWidth="1"/>
    <col min="763" max="763" width="16" style="8" customWidth="1"/>
    <col min="764" max="764" width="14" style="8" customWidth="1"/>
    <col min="765" max="766" width="14.1640625" style="8" customWidth="1"/>
    <col min="767" max="767" width="14" style="8" customWidth="1"/>
    <col min="768" max="768" width="11.33203125" style="8" customWidth="1"/>
    <col min="769" max="769" width="16" style="8" customWidth="1"/>
    <col min="770" max="770" width="11" style="8" customWidth="1"/>
    <col min="771" max="771" width="14.33203125" style="8" customWidth="1"/>
    <col min="772" max="773" width="14.1640625" style="8" customWidth="1"/>
    <col min="774" max="774" width="16" style="8" customWidth="1"/>
    <col min="775" max="775" width="11.6640625" style="8" customWidth="1"/>
    <col min="776" max="776" width="12" style="8" customWidth="1"/>
    <col min="777" max="777" width="13.83203125" style="8" customWidth="1"/>
    <col min="778" max="986" width="10.6640625" style="8"/>
    <col min="987" max="987" width="2.83203125" style="8" bestFit="1" customWidth="1"/>
    <col min="988" max="988" width="14.6640625" style="8" customWidth="1"/>
    <col min="989" max="989" width="13.5" style="8" customWidth="1"/>
    <col min="990" max="990" width="16.6640625" style="8" customWidth="1"/>
    <col min="991" max="991" width="13.5" style="8" bestFit="1" customWidth="1"/>
    <col min="992" max="992" width="34.6640625" style="8" bestFit="1" customWidth="1"/>
    <col min="993" max="993" width="11.6640625" style="8" customWidth="1"/>
    <col min="994" max="994" width="11" style="8" customWidth="1"/>
    <col min="995" max="995" width="18.33203125" style="8" customWidth="1"/>
    <col min="996" max="996" width="13.33203125" style="8" customWidth="1"/>
    <col min="997" max="997" width="12.1640625" style="8" customWidth="1"/>
    <col min="998" max="998" width="16" style="8" customWidth="1"/>
    <col min="999" max="999" width="10" style="8" customWidth="1"/>
    <col min="1000" max="1000" width="12.1640625" style="8" customWidth="1"/>
    <col min="1001" max="1001" width="11.83203125" style="8" customWidth="1"/>
    <col min="1002" max="1002" width="11.6640625" style="8" customWidth="1"/>
    <col min="1003" max="1003" width="11.5" style="8" customWidth="1"/>
    <col min="1004" max="1004" width="12.6640625" style="8" customWidth="1"/>
    <col min="1005" max="1005" width="16" style="8" customWidth="1"/>
    <col min="1006" max="1006" width="10.6640625" style="8" customWidth="1"/>
    <col min="1007" max="1007" width="11.83203125" style="8" customWidth="1"/>
    <col min="1008" max="1008" width="13.83203125" style="8" customWidth="1"/>
    <col min="1009" max="1009" width="12.33203125" style="8" customWidth="1"/>
    <col min="1010" max="1010" width="12.83203125" style="8" customWidth="1"/>
    <col min="1011" max="1011" width="16" style="8" customWidth="1"/>
    <col min="1012" max="1012" width="14.5" style="8" customWidth="1"/>
    <col min="1013" max="1013" width="10.33203125" style="8" customWidth="1"/>
    <col min="1014" max="1014" width="14.1640625" style="8" customWidth="1"/>
    <col min="1015" max="1015" width="15.33203125" style="8" customWidth="1"/>
    <col min="1016" max="1016" width="14.1640625" style="8" customWidth="1"/>
    <col min="1017" max="1017" width="12.33203125" style="8" customWidth="1"/>
    <col min="1018" max="1018" width="14" style="8" customWidth="1"/>
    <col min="1019" max="1019" width="16" style="8" customWidth="1"/>
    <col min="1020" max="1020" width="14" style="8" customWidth="1"/>
    <col min="1021" max="1022" width="14.1640625" style="8" customWidth="1"/>
    <col min="1023" max="1023" width="14" style="8" customWidth="1"/>
    <col min="1024" max="1024" width="11.33203125" style="8" customWidth="1"/>
    <col min="1025" max="1025" width="16" style="8" customWidth="1"/>
    <col min="1026" max="1026" width="11" style="8" customWidth="1"/>
    <col min="1027" max="1027" width="14.33203125" style="8" customWidth="1"/>
    <col min="1028" max="1029" width="14.1640625" style="8" customWidth="1"/>
    <col min="1030" max="1030" width="16" style="8" customWidth="1"/>
    <col min="1031" max="1031" width="11.6640625" style="8" customWidth="1"/>
    <col min="1032" max="1032" width="12" style="8" customWidth="1"/>
    <col min="1033" max="1033" width="13.83203125" style="8" customWidth="1"/>
    <col min="1034" max="1242" width="10.6640625" style="8"/>
    <col min="1243" max="1243" width="2.83203125" style="8" bestFit="1" customWidth="1"/>
    <col min="1244" max="1244" width="14.6640625" style="8" customWidth="1"/>
    <col min="1245" max="1245" width="13.5" style="8" customWidth="1"/>
    <col min="1246" max="1246" width="16.6640625" style="8" customWidth="1"/>
    <col min="1247" max="1247" width="13.5" style="8" bestFit="1" customWidth="1"/>
    <col min="1248" max="1248" width="34.6640625" style="8" bestFit="1" customWidth="1"/>
    <col min="1249" max="1249" width="11.6640625" style="8" customWidth="1"/>
    <col min="1250" max="1250" width="11" style="8" customWidth="1"/>
    <col min="1251" max="1251" width="18.33203125" style="8" customWidth="1"/>
    <col min="1252" max="1252" width="13.33203125" style="8" customWidth="1"/>
    <col min="1253" max="1253" width="12.1640625" style="8" customWidth="1"/>
    <col min="1254" max="1254" width="16" style="8" customWidth="1"/>
    <col min="1255" max="1255" width="10" style="8" customWidth="1"/>
    <col min="1256" max="1256" width="12.1640625" style="8" customWidth="1"/>
    <col min="1257" max="1257" width="11.83203125" style="8" customWidth="1"/>
    <col min="1258" max="1258" width="11.6640625" style="8" customWidth="1"/>
    <col min="1259" max="1259" width="11.5" style="8" customWidth="1"/>
    <col min="1260" max="1260" width="12.6640625" style="8" customWidth="1"/>
    <col min="1261" max="1261" width="16" style="8" customWidth="1"/>
    <col min="1262" max="1262" width="10.6640625" style="8" customWidth="1"/>
    <col min="1263" max="1263" width="11.83203125" style="8" customWidth="1"/>
    <col min="1264" max="1264" width="13.83203125" style="8" customWidth="1"/>
    <col min="1265" max="1265" width="12.33203125" style="8" customWidth="1"/>
    <col min="1266" max="1266" width="12.83203125" style="8" customWidth="1"/>
    <col min="1267" max="1267" width="16" style="8" customWidth="1"/>
    <col min="1268" max="1268" width="14.5" style="8" customWidth="1"/>
    <col min="1269" max="1269" width="10.33203125" style="8" customWidth="1"/>
    <col min="1270" max="1270" width="14.1640625" style="8" customWidth="1"/>
    <col min="1271" max="1271" width="15.33203125" style="8" customWidth="1"/>
    <col min="1272" max="1272" width="14.1640625" style="8" customWidth="1"/>
    <col min="1273" max="1273" width="12.33203125" style="8" customWidth="1"/>
    <col min="1274" max="1274" width="14" style="8" customWidth="1"/>
    <col min="1275" max="1275" width="16" style="8" customWidth="1"/>
    <col min="1276" max="1276" width="14" style="8" customWidth="1"/>
    <col min="1277" max="1278" width="14.1640625" style="8" customWidth="1"/>
    <col min="1279" max="1279" width="14" style="8" customWidth="1"/>
    <col min="1280" max="1280" width="11.33203125" style="8" customWidth="1"/>
    <col min="1281" max="1281" width="16" style="8" customWidth="1"/>
    <col min="1282" max="1282" width="11" style="8" customWidth="1"/>
    <col min="1283" max="1283" width="14.33203125" style="8" customWidth="1"/>
    <col min="1284" max="1285" width="14.1640625" style="8" customWidth="1"/>
    <col min="1286" max="1286" width="16" style="8" customWidth="1"/>
    <col min="1287" max="1287" width="11.6640625" style="8" customWidth="1"/>
    <col min="1288" max="1288" width="12" style="8" customWidth="1"/>
    <col min="1289" max="1289" width="13.83203125" style="8" customWidth="1"/>
    <col min="1290" max="1498" width="10.6640625" style="8"/>
    <col min="1499" max="1499" width="2.83203125" style="8" bestFit="1" customWidth="1"/>
    <col min="1500" max="1500" width="14.6640625" style="8" customWidth="1"/>
    <col min="1501" max="1501" width="13.5" style="8" customWidth="1"/>
    <col min="1502" max="1502" width="16.6640625" style="8" customWidth="1"/>
    <col min="1503" max="1503" width="13.5" style="8" bestFit="1" customWidth="1"/>
    <col min="1504" max="1504" width="34.6640625" style="8" bestFit="1" customWidth="1"/>
    <col min="1505" max="1505" width="11.6640625" style="8" customWidth="1"/>
    <col min="1506" max="1506" width="11" style="8" customWidth="1"/>
    <col min="1507" max="1507" width="18.33203125" style="8" customWidth="1"/>
    <col min="1508" max="1508" width="13.33203125" style="8" customWidth="1"/>
    <col min="1509" max="1509" width="12.1640625" style="8" customWidth="1"/>
    <col min="1510" max="1510" width="16" style="8" customWidth="1"/>
    <col min="1511" max="1511" width="10" style="8" customWidth="1"/>
    <col min="1512" max="1512" width="12.1640625" style="8" customWidth="1"/>
    <col min="1513" max="1513" width="11.83203125" style="8" customWidth="1"/>
    <col min="1514" max="1514" width="11.6640625" style="8" customWidth="1"/>
    <col min="1515" max="1515" width="11.5" style="8" customWidth="1"/>
    <col min="1516" max="1516" width="12.6640625" style="8" customWidth="1"/>
    <col min="1517" max="1517" width="16" style="8" customWidth="1"/>
    <col min="1518" max="1518" width="10.6640625" style="8" customWidth="1"/>
    <col min="1519" max="1519" width="11.83203125" style="8" customWidth="1"/>
    <col min="1520" max="1520" width="13.83203125" style="8" customWidth="1"/>
    <col min="1521" max="1521" width="12.33203125" style="8" customWidth="1"/>
    <col min="1522" max="1522" width="12.83203125" style="8" customWidth="1"/>
    <col min="1523" max="1523" width="16" style="8" customWidth="1"/>
    <col min="1524" max="1524" width="14.5" style="8" customWidth="1"/>
    <col min="1525" max="1525" width="10.33203125" style="8" customWidth="1"/>
    <col min="1526" max="1526" width="14.1640625" style="8" customWidth="1"/>
    <col min="1527" max="1527" width="15.33203125" style="8" customWidth="1"/>
    <col min="1528" max="1528" width="14.1640625" style="8" customWidth="1"/>
    <col min="1529" max="1529" width="12.33203125" style="8" customWidth="1"/>
    <col min="1530" max="1530" width="14" style="8" customWidth="1"/>
    <col min="1531" max="1531" width="16" style="8" customWidth="1"/>
    <col min="1532" max="1532" width="14" style="8" customWidth="1"/>
    <col min="1533" max="1534" width="14.1640625" style="8" customWidth="1"/>
    <col min="1535" max="1535" width="14" style="8" customWidth="1"/>
    <col min="1536" max="1536" width="11.33203125" style="8" customWidth="1"/>
    <col min="1537" max="1537" width="16" style="8" customWidth="1"/>
    <col min="1538" max="1538" width="11" style="8" customWidth="1"/>
    <col min="1539" max="1539" width="14.33203125" style="8" customWidth="1"/>
    <col min="1540" max="1541" width="14.1640625" style="8" customWidth="1"/>
    <col min="1542" max="1542" width="16" style="8" customWidth="1"/>
    <col min="1543" max="1543" width="11.6640625" style="8" customWidth="1"/>
    <col min="1544" max="1544" width="12" style="8" customWidth="1"/>
    <col min="1545" max="1545" width="13.83203125" style="8" customWidth="1"/>
    <col min="1546" max="1754" width="10.6640625" style="8"/>
    <col min="1755" max="1755" width="2.83203125" style="8" bestFit="1" customWidth="1"/>
    <col min="1756" max="1756" width="14.6640625" style="8" customWidth="1"/>
    <col min="1757" max="1757" width="13.5" style="8" customWidth="1"/>
    <col min="1758" max="1758" width="16.6640625" style="8" customWidth="1"/>
    <col min="1759" max="1759" width="13.5" style="8" bestFit="1" customWidth="1"/>
    <col min="1760" max="1760" width="34.6640625" style="8" bestFit="1" customWidth="1"/>
    <col min="1761" max="1761" width="11.6640625" style="8" customWidth="1"/>
    <col min="1762" max="1762" width="11" style="8" customWidth="1"/>
    <col min="1763" max="1763" width="18.33203125" style="8" customWidth="1"/>
    <col min="1764" max="1764" width="13.33203125" style="8" customWidth="1"/>
    <col min="1765" max="1765" width="12.1640625" style="8" customWidth="1"/>
    <col min="1766" max="1766" width="16" style="8" customWidth="1"/>
    <col min="1767" max="1767" width="10" style="8" customWidth="1"/>
    <col min="1768" max="1768" width="12.1640625" style="8" customWidth="1"/>
    <col min="1769" max="1769" width="11.83203125" style="8" customWidth="1"/>
    <col min="1770" max="1770" width="11.6640625" style="8" customWidth="1"/>
    <col min="1771" max="1771" width="11.5" style="8" customWidth="1"/>
    <col min="1772" max="1772" width="12.6640625" style="8" customWidth="1"/>
    <col min="1773" max="1773" width="16" style="8" customWidth="1"/>
    <col min="1774" max="1774" width="10.6640625" style="8" customWidth="1"/>
    <col min="1775" max="1775" width="11.83203125" style="8" customWidth="1"/>
    <col min="1776" max="1776" width="13.83203125" style="8" customWidth="1"/>
    <col min="1777" max="1777" width="12.33203125" style="8" customWidth="1"/>
    <col min="1778" max="1778" width="12.83203125" style="8" customWidth="1"/>
    <col min="1779" max="1779" width="16" style="8" customWidth="1"/>
    <col min="1780" max="1780" width="14.5" style="8" customWidth="1"/>
    <col min="1781" max="1781" width="10.33203125" style="8" customWidth="1"/>
    <col min="1782" max="1782" width="14.1640625" style="8" customWidth="1"/>
    <col min="1783" max="1783" width="15.33203125" style="8" customWidth="1"/>
    <col min="1784" max="1784" width="14.1640625" style="8" customWidth="1"/>
    <col min="1785" max="1785" width="12.33203125" style="8" customWidth="1"/>
    <col min="1786" max="1786" width="14" style="8" customWidth="1"/>
    <col min="1787" max="1787" width="16" style="8" customWidth="1"/>
    <col min="1788" max="1788" width="14" style="8" customWidth="1"/>
    <col min="1789" max="1790" width="14.1640625" style="8" customWidth="1"/>
    <col min="1791" max="1791" width="14" style="8" customWidth="1"/>
    <col min="1792" max="1792" width="11.33203125" style="8" customWidth="1"/>
    <col min="1793" max="1793" width="16" style="8" customWidth="1"/>
    <col min="1794" max="1794" width="11" style="8" customWidth="1"/>
    <col min="1795" max="1795" width="14.33203125" style="8" customWidth="1"/>
    <col min="1796" max="1797" width="14.1640625" style="8" customWidth="1"/>
    <col min="1798" max="1798" width="16" style="8" customWidth="1"/>
    <col min="1799" max="1799" width="11.6640625" style="8" customWidth="1"/>
    <col min="1800" max="1800" width="12" style="8" customWidth="1"/>
    <col min="1801" max="1801" width="13.83203125" style="8" customWidth="1"/>
    <col min="1802" max="2010" width="10.6640625" style="8"/>
    <col min="2011" max="2011" width="2.83203125" style="8" bestFit="1" customWidth="1"/>
    <col min="2012" max="2012" width="14.6640625" style="8" customWidth="1"/>
    <col min="2013" max="2013" width="13.5" style="8" customWidth="1"/>
    <col min="2014" max="2014" width="16.6640625" style="8" customWidth="1"/>
    <col min="2015" max="2015" width="13.5" style="8" bestFit="1" customWidth="1"/>
    <col min="2016" max="2016" width="34.6640625" style="8" bestFit="1" customWidth="1"/>
    <col min="2017" max="2017" width="11.6640625" style="8" customWidth="1"/>
    <col min="2018" max="2018" width="11" style="8" customWidth="1"/>
    <col min="2019" max="2019" width="18.33203125" style="8" customWidth="1"/>
    <col min="2020" max="2020" width="13.33203125" style="8" customWidth="1"/>
    <col min="2021" max="2021" width="12.1640625" style="8" customWidth="1"/>
    <col min="2022" max="2022" width="16" style="8" customWidth="1"/>
    <col min="2023" max="2023" width="10" style="8" customWidth="1"/>
    <col min="2024" max="2024" width="12.1640625" style="8" customWidth="1"/>
    <col min="2025" max="2025" width="11.83203125" style="8" customWidth="1"/>
    <col min="2026" max="2026" width="11.6640625" style="8" customWidth="1"/>
    <col min="2027" max="2027" width="11.5" style="8" customWidth="1"/>
    <col min="2028" max="2028" width="12.6640625" style="8" customWidth="1"/>
    <col min="2029" max="2029" width="16" style="8" customWidth="1"/>
    <col min="2030" max="2030" width="10.6640625" style="8" customWidth="1"/>
    <col min="2031" max="2031" width="11.83203125" style="8" customWidth="1"/>
    <col min="2032" max="2032" width="13.83203125" style="8" customWidth="1"/>
    <col min="2033" max="2033" width="12.33203125" style="8" customWidth="1"/>
    <col min="2034" max="2034" width="12.83203125" style="8" customWidth="1"/>
    <col min="2035" max="2035" width="16" style="8" customWidth="1"/>
    <col min="2036" max="2036" width="14.5" style="8" customWidth="1"/>
    <col min="2037" max="2037" width="10.33203125" style="8" customWidth="1"/>
    <col min="2038" max="2038" width="14.1640625" style="8" customWidth="1"/>
    <col min="2039" max="2039" width="15.33203125" style="8" customWidth="1"/>
    <col min="2040" max="2040" width="14.1640625" style="8" customWidth="1"/>
    <col min="2041" max="2041" width="12.33203125" style="8" customWidth="1"/>
    <col min="2042" max="2042" width="14" style="8" customWidth="1"/>
    <col min="2043" max="2043" width="16" style="8" customWidth="1"/>
    <col min="2044" max="2044" width="14" style="8" customWidth="1"/>
    <col min="2045" max="2046" width="14.1640625" style="8" customWidth="1"/>
    <col min="2047" max="2047" width="14" style="8" customWidth="1"/>
    <col min="2048" max="2048" width="11.33203125" style="8" customWidth="1"/>
    <col min="2049" max="2049" width="16" style="8" customWidth="1"/>
    <col min="2050" max="2050" width="11" style="8" customWidth="1"/>
    <col min="2051" max="2051" width="14.33203125" style="8" customWidth="1"/>
    <col min="2052" max="2053" width="14.1640625" style="8" customWidth="1"/>
    <col min="2054" max="2054" width="16" style="8" customWidth="1"/>
    <col min="2055" max="2055" width="11.6640625" style="8" customWidth="1"/>
    <col min="2056" max="2056" width="12" style="8" customWidth="1"/>
    <col min="2057" max="2057" width="13.83203125" style="8" customWidth="1"/>
    <col min="2058" max="2266" width="10.6640625" style="8"/>
    <col min="2267" max="2267" width="2.83203125" style="8" bestFit="1" customWidth="1"/>
    <col min="2268" max="2268" width="14.6640625" style="8" customWidth="1"/>
    <col min="2269" max="2269" width="13.5" style="8" customWidth="1"/>
    <col min="2270" max="2270" width="16.6640625" style="8" customWidth="1"/>
    <col min="2271" max="2271" width="13.5" style="8" bestFit="1" customWidth="1"/>
    <col min="2272" max="2272" width="34.6640625" style="8" bestFit="1" customWidth="1"/>
    <col min="2273" max="2273" width="11.6640625" style="8" customWidth="1"/>
    <col min="2274" max="2274" width="11" style="8" customWidth="1"/>
    <col min="2275" max="2275" width="18.33203125" style="8" customWidth="1"/>
    <col min="2276" max="2276" width="13.33203125" style="8" customWidth="1"/>
    <col min="2277" max="2277" width="12.1640625" style="8" customWidth="1"/>
    <col min="2278" max="2278" width="16" style="8" customWidth="1"/>
    <col min="2279" max="2279" width="10" style="8" customWidth="1"/>
    <col min="2280" max="2280" width="12.1640625" style="8" customWidth="1"/>
    <col min="2281" max="2281" width="11.83203125" style="8" customWidth="1"/>
    <col min="2282" max="2282" width="11.6640625" style="8" customWidth="1"/>
    <col min="2283" max="2283" width="11.5" style="8" customWidth="1"/>
    <col min="2284" max="2284" width="12.6640625" style="8" customWidth="1"/>
    <col min="2285" max="2285" width="16" style="8" customWidth="1"/>
    <col min="2286" max="2286" width="10.6640625" style="8" customWidth="1"/>
    <col min="2287" max="2287" width="11.83203125" style="8" customWidth="1"/>
    <col min="2288" max="2288" width="13.83203125" style="8" customWidth="1"/>
    <col min="2289" max="2289" width="12.33203125" style="8" customWidth="1"/>
    <col min="2290" max="2290" width="12.83203125" style="8" customWidth="1"/>
    <col min="2291" max="2291" width="16" style="8" customWidth="1"/>
    <col min="2292" max="2292" width="14.5" style="8" customWidth="1"/>
    <col min="2293" max="2293" width="10.33203125" style="8" customWidth="1"/>
    <col min="2294" max="2294" width="14.1640625" style="8" customWidth="1"/>
    <col min="2295" max="2295" width="15.33203125" style="8" customWidth="1"/>
    <col min="2296" max="2296" width="14.1640625" style="8" customWidth="1"/>
    <col min="2297" max="2297" width="12.33203125" style="8" customWidth="1"/>
    <col min="2298" max="2298" width="14" style="8" customWidth="1"/>
    <col min="2299" max="2299" width="16" style="8" customWidth="1"/>
    <col min="2300" max="2300" width="14" style="8" customWidth="1"/>
    <col min="2301" max="2302" width="14.1640625" style="8" customWidth="1"/>
    <col min="2303" max="2303" width="14" style="8" customWidth="1"/>
    <col min="2304" max="2304" width="11.33203125" style="8" customWidth="1"/>
    <col min="2305" max="2305" width="16" style="8" customWidth="1"/>
    <col min="2306" max="2306" width="11" style="8" customWidth="1"/>
    <col min="2307" max="2307" width="14.33203125" style="8" customWidth="1"/>
    <col min="2308" max="2309" width="14.1640625" style="8" customWidth="1"/>
    <col min="2310" max="2310" width="16" style="8" customWidth="1"/>
    <col min="2311" max="2311" width="11.6640625" style="8" customWidth="1"/>
    <col min="2312" max="2312" width="12" style="8" customWidth="1"/>
    <col min="2313" max="2313" width="13.83203125" style="8" customWidth="1"/>
    <col min="2314" max="2522" width="10.6640625" style="8"/>
    <col min="2523" max="2523" width="2.83203125" style="8" bestFit="1" customWidth="1"/>
    <col min="2524" max="2524" width="14.6640625" style="8" customWidth="1"/>
    <col min="2525" max="2525" width="13.5" style="8" customWidth="1"/>
    <col min="2526" max="2526" width="16.6640625" style="8" customWidth="1"/>
    <col min="2527" max="2527" width="13.5" style="8" bestFit="1" customWidth="1"/>
    <col min="2528" max="2528" width="34.6640625" style="8" bestFit="1" customWidth="1"/>
    <col min="2529" max="2529" width="11.6640625" style="8" customWidth="1"/>
    <col min="2530" max="2530" width="11" style="8" customWidth="1"/>
    <col min="2531" max="2531" width="18.33203125" style="8" customWidth="1"/>
    <col min="2532" max="2532" width="13.33203125" style="8" customWidth="1"/>
    <col min="2533" max="2533" width="12.1640625" style="8" customWidth="1"/>
    <col min="2534" max="2534" width="16" style="8" customWidth="1"/>
    <col min="2535" max="2535" width="10" style="8" customWidth="1"/>
    <col min="2536" max="2536" width="12.1640625" style="8" customWidth="1"/>
    <col min="2537" max="2537" width="11.83203125" style="8" customWidth="1"/>
    <col min="2538" max="2538" width="11.6640625" style="8" customWidth="1"/>
    <col min="2539" max="2539" width="11.5" style="8" customWidth="1"/>
    <col min="2540" max="2540" width="12.6640625" style="8" customWidth="1"/>
    <col min="2541" max="2541" width="16" style="8" customWidth="1"/>
    <col min="2542" max="2542" width="10.6640625" style="8" customWidth="1"/>
    <col min="2543" max="2543" width="11.83203125" style="8" customWidth="1"/>
    <col min="2544" max="2544" width="13.83203125" style="8" customWidth="1"/>
    <col min="2545" max="2545" width="12.33203125" style="8" customWidth="1"/>
    <col min="2546" max="2546" width="12.83203125" style="8" customWidth="1"/>
    <col min="2547" max="2547" width="16" style="8" customWidth="1"/>
    <col min="2548" max="2548" width="14.5" style="8" customWidth="1"/>
    <col min="2549" max="2549" width="10.33203125" style="8" customWidth="1"/>
    <col min="2550" max="2550" width="14.1640625" style="8" customWidth="1"/>
    <col min="2551" max="2551" width="15.33203125" style="8" customWidth="1"/>
    <col min="2552" max="2552" width="14.1640625" style="8" customWidth="1"/>
    <col min="2553" max="2553" width="12.33203125" style="8" customWidth="1"/>
    <col min="2554" max="2554" width="14" style="8" customWidth="1"/>
    <col min="2555" max="2555" width="16" style="8" customWidth="1"/>
    <col min="2556" max="2556" width="14" style="8" customWidth="1"/>
    <col min="2557" max="2558" width="14.1640625" style="8" customWidth="1"/>
    <col min="2559" max="2559" width="14" style="8" customWidth="1"/>
    <col min="2560" max="2560" width="11.33203125" style="8" customWidth="1"/>
    <col min="2561" max="2561" width="16" style="8" customWidth="1"/>
    <col min="2562" max="2562" width="11" style="8" customWidth="1"/>
    <col min="2563" max="2563" width="14.33203125" style="8" customWidth="1"/>
    <col min="2564" max="2565" width="14.1640625" style="8" customWidth="1"/>
    <col min="2566" max="2566" width="16" style="8" customWidth="1"/>
    <col min="2567" max="2567" width="11.6640625" style="8" customWidth="1"/>
    <col min="2568" max="2568" width="12" style="8" customWidth="1"/>
    <col min="2569" max="2569" width="13.83203125" style="8" customWidth="1"/>
    <col min="2570" max="2778" width="10.6640625" style="8"/>
    <col min="2779" max="2779" width="2.83203125" style="8" bestFit="1" customWidth="1"/>
    <col min="2780" max="2780" width="14.6640625" style="8" customWidth="1"/>
    <col min="2781" max="2781" width="13.5" style="8" customWidth="1"/>
    <col min="2782" max="2782" width="16.6640625" style="8" customWidth="1"/>
    <col min="2783" max="2783" width="13.5" style="8" bestFit="1" customWidth="1"/>
    <col min="2784" max="2784" width="34.6640625" style="8" bestFit="1" customWidth="1"/>
    <col min="2785" max="2785" width="11.6640625" style="8" customWidth="1"/>
    <col min="2786" max="2786" width="11" style="8" customWidth="1"/>
    <col min="2787" max="2787" width="18.33203125" style="8" customWidth="1"/>
    <col min="2788" max="2788" width="13.33203125" style="8" customWidth="1"/>
    <col min="2789" max="2789" width="12.1640625" style="8" customWidth="1"/>
    <col min="2790" max="2790" width="16" style="8" customWidth="1"/>
    <col min="2791" max="2791" width="10" style="8" customWidth="1"/>
    <col min="2792" max="2792" width="12.1640625" style="8" customWidth="1"/>
    <col min="2793" max="2793" width="11.83203125" style="8" customWidth="1"/>
    <col min="2794" max="2794" width="11.6640625" style="8" customWidth="1"/>
    <col min="2795" max="2795" width="11.5" style="8" customWidth="1"/>
    <col min="2796" max="2796" width="12.6640625" style="8" customWidth="1"/>
    <col min="2797" max="2797" width="16" style="8" customWidth="1"/>
    <col min="2798" max="2798" width="10.6640625" style="8" customWidth="1"/>
    <col min="2799" max="2799" width="11.83203125" style="8" customWidth="1"/>
    <col min="2800" max="2800" width="13.83203125" style="8" customWidth="1"/>
    <col min="2801" max="2801" width="12.33203125" style="8" customWidth="1"/>
    <col min="2802" max="2802" width="12.83203125" style="8" customWidth="1"/>
    <col min="2803" max="2803" width="16" style="8" customWidth="1"/>
    <col min="2804" max="2804" width="14.5" style="8" customWidth="1"/>
    <col min="2805" max="2805" width="10.33203125" style="8" customWidth="1"/>
    <col min="2806" max="2806" width="14.1640625" style="8" customWidth="1"/>
    <col min="2807" max="2807" width="15.33203125" style="8" customWidth="1"/>
    <col min="2808" max="2808" width="14.1640625" style="8" customWidth="1"/>
    <col min="2809" max="2809" width="12.33203125" style="8" customWidth="1"/>
    <col min="2810" max="2810" width="14" style="8" customWidth="1"/>
    <col min="2811" max="2811" width="16" style="8" customWidth="1"/>
    <col min="2812" max="2812" width="14" style="8" customWidth="1"/>
    <col min="2813" max="2814" width="14.1640625" style="8" customWidth="1"/>
    <col min="2815" max="2815" width="14" style="8" customWidth="1"/>
    <col min="2816" max="2816" width="11.33203125" style="8" customWidth="1"/>
    <col min="2817" max="2817" width="16" style="8" customWidth="1"/>
    <col min="2818" max="2818" width="11" style="8" customWidth="1"/>
    <col min="2819" max="2819" width="14.33203125" style="8" customWidth="1"/>
    <col min="2820" max="2821" width="14.1640625" style="8" customWidth="1"/>
    <col min="2822" max="2822" width="16" style="8" customWidth="1"/>
    <col min="2823" max="2823" width="11.6640625" style="8" customWidth="1"/>
    <col min="2824" max="2824" width="12" style="8" customWidth="1"/>
    <col min="2825" max="2825" width="13.83203125" style="8" customWidth="1"/>
    <col min="2826" max="3034" width="10.6640625" style="8"/>
    <col min="3035" max="3035" width="2.83203125" style="8" bestFit="1" customWidth="1"/>
    <col min="3036" max="3036" width="14.6640625" style="8" customWidth="1"/>
    <col min="3037" max="3037" width="13.5" style="8" customWidth="1"/>
    <col min="3038" max="3038" width="16.6640625" style="8" customWidth="1"/>
    <col min="3039" max="3039" width="13.5" style="8" bestFit="1" customWidth="1"/>
    <col min="3040" max="3040" width="34.6640625" style="8" bestFit="1" customWidth="1"/>
    <col min="3041" max="3041" width="11.6640625" style="8" customWidth="1"/>
    <col min="3042" max="3042" width="11" style="8" customWidth="1"/>
    <col min="3043" max="3043" width="18.33203125" style="8" customWidth="1"/>
    <col min="3044" max="3044" width="13.33203125" style="8" customWidth="1"/>
    <col min="3045" max="3045" width="12.1640625" style="8" customWidth="1"/>
    <col min="3046" max="3046" width="16" style="8" customWidth="1"/>
    <col min="3047" max="3047" width="10" style="8" customWidth="1"/>
    <col min="3048" max="3048" width="12.1640625" style="8" customWidth="1"/>
    <col min="3049" max="3049" width="11.83203125" style="8" customWidth="1"/>
    <col min="3050" max="3050" width="11.6640625" style="8" customWidth="1"/>
    <col min="3051" max="3051" width="11.5" style="8" customWidth="1"/>
    <col min="3052" max="3052" width="12.6640625" style="8" customWidth="1"/>
    <col min="3053" max="3053" width="16" style="8" customWidth="1"/>
    <col min="3054" max="3054" width="10.6640625" style="8" customWidth="1"/>
    <col min="3055" max="3055" width="11.83203125" style="8" customWidth="1"/>
    <col min="3056" max="3056" width="13.83203125" style="8" customWidth="1"/>
    <col min="3057" max="3057" width="12.33203125" style="8" customWidth="1"/>
    <col min="3058" max="3058" width="12.83203125" style="8" customWidth="1"/>
    <col min="3059" max="3059" width="16" style="8" customWidth="1"/>
    <col min="3060" max="3060" width="14.5" style="8" customWidth="1"/>
    <col min="3061" max="3061" width="10.33203125" style="8" customWidth="1"/>
    <col min="3062" max="3062" width="14.1640625" style="8" customWidth="1"/>
    <col min="3063" max="3063" width="15.33203125" style="8" customWidth="1"/>
    <col min="3064" max="3064" width="14.1640625" style="8" customWidth="1"/>
    <col min="3065" max="3065" width="12.33203125" style="8" customWidth="1"/>
    <col min="3066" max="3066" width="14" style="8" customWidth="1"/>
    <col min="3067" max="3067" width="16" style="8" customWidth="1"/>
    <col min="3068" max="3068" width="14" style="8" customWidth="1"/>
    <col min="3069" max="3070" width="14.1640625" style="8" customWidth="1"/>
    <col min="3071" max="3071" width="14" style="8" customWidth="1"/>
    <col min="3072" max="3072" width="11.33203125" style="8" customWidth="1"/>
    <col min="3073" max="3073" width="16" style="8" customWidth="1"/>
    <col min="3074" max="3074" width="11" style="8" customWidth="1"/>
    <col min="3075" max="3075" width="14.33203125" style="8" customWidth="1"/>
    <col min="3076" max="3077" width="14.1640625" style="8" customWidth="1"/>
    <col min="3078" max="3078" width="16" style="8" customWidth="1"/>
    <col min="3079" max="3079" width="11.6640625" style="8" customWidth="1"/>
    <col min="3080" max="3080" width="12" style="8" customWidth="1"/>
    <col min="3081" max="3081" width="13.83203125" style="8" customWidth="1"/>
    <col min="3082" max="3290" width="10.6640625" style="8"/>
    <col min="3291" max="3291" width="2.83203125" style="8" bestFit="1" customWidth="1"/>
    <col min="3292" max="3292" width="14.6640625" style="8" customWidth="1"/>
    <col min="3293" max="3293" width="13.5" style="8" customWidth="1"/>
    <col min="3294" max="3294" width="16.6640625" style="8" customWidth="1"/>
    <col min="3295" max="3295" width="13.5" style="8" bestFit="1" customWidth="1"/>
    <col min="3296" max="3296" width="34.6640625" style="8" bestFit="1" customWidth="1"/>
    <col min="3297" max="3297" width="11.6640625" style="8" customWidth="1"/>
    <col min="3298" max="3298" width="11" style="8" customWidth="1"/>
    <col min="3299" max="3299" width="18.33203125" style="8" customWidth="1"/>
    <col min="3300" max="3300" width="13.33203125" style="8" customWidth="1"/>
    <col min="3301" max="3301" width="12.1640625" style="8" customWidth="1"/>
    <col min="3302" max="3302" width="16" style="8" customWidth="1"/>
    <col min="3303" max="3303" width="10" style="8" customWidth="1"/>
    <col min="3304" max="3304" width="12.1640625" style="8" customWidth="1"/>
    <col min="3305" max="3305" width="11.83203125" style="8" customWidth="1"/>
    <col min="3306" max="3306" width="11.6640625" style="8" customWidth="1"/>
    <col min="3307" max="3307" width="11.5" style="8" customWidth="1"/>
    <col min="3308" max="3308" width="12.6640625" style="8" customWidth="1"/>
    <col min="3309" max="3309" width="16" style="8" customWidth="1"/>
    <col min="3310" max="3310" width="10.6640625" style="8" customWidth="1"/>
    <col min="3311" max="3311" width="11.83203125" style="8" customWidth="1"/>
    <col min="3312" max="3312" width="13.83203125" style="8" customWidth="1"/>
    <col min="3313" max="3313" width="12.33203125" style="8" customWidth="1"/>
    <col min="3314" max="3314" width="12.83203125" style="8" customWidth="1"/>
    <col min="3315" max="3315" width="16" style="8" customWidth="1"/>
    <col min="3316" max="3316" width="14.5" style="8" customWidth="1"/>
    <col min="3317" max="3317" width="10.33203125" style="8" customWidth="1"/>
    <col min="3318" max="3318" width="14.1640625" style="8" customWidth="1"/>
    <col min="3319" max="3319" width="15.33203125" style="8" customWidth="1"/>
    <col min="3320" max="3320" width="14.1640625" style="8" customWidth="1"/>
    <col min="3321" max="3321" width="12.33203125" style="8" customWidth="1"/>
    <col min="3322" max="3322" width="14" style="8" customWidth="1"/>
    <col min="3323" max="3323" width="16" style="8" customWidth="1"/>
    <col min="3324" max="3324" width="14" style="8" customWidth="1"/>
    <col min="3325" max="3326" width="14.1640625" style="8" customWidth="1"/>
    <col min="3327" max="3327" width="14" style="8" customWidth="1"/>
    <col min="3328" max="3328" width="11.33203125" style="8" customWidth="1"/>
    <col min="3329" max="3329" width="16" style="8" customWidth="1"/>
    <col min="3330" max="3330" width="11" style="8" customWidth="1"/>
    <col min="3331" max="3331" width="14.33203125" style="8" customWidth="1"/>
    <col min="3332" max="3333" width="14.1640625" style="8" customWidth="1"/>
    <col min="3334" max="3334" width="16" style="8" customWidth="1"/>
    <col min="3335" max="3335" width="11.6640625" style="8" customWidth="1"/>
    <col min="3336" max="3336" width="12" style="8" customWidth="1"/>
    <col min="3337" max="3337" width="13.83203125" style="8" customWidth="1"/>
    <col min="3338" max="3546" width="10.6640625" style="8"/>
    <col min="3547" max="3547" width="2.83203125" style="8" bestFit="1" customWidth="1"/>
    <col min="3548" max="3548" width="14.6640625" style="8" customWidth="1"/>
    <col min="3549" max="3549" width="13.5" style="8" customWidth="1"/>
    <col min="3550" max="3550" width="16.6640625" style="8" customWidth="1"/>
    <col min="3551" max="3551" width="13.5" style="8" bestFit="1" customWidth="1"/>
    <col min="3552" max="3552" width="34.6640625" style="8" bestFit="1" customWidth="1"/>
    <col min="3553" max="3553" width="11.6640625" style="8" customWidth="1"/>
    <col min="3554" max="3554" width="11" style="8" customWidth="1"/>
    <col min="3555" max="3555" width="18.33203125" style="8" customWidth="1"/>
    <col min="3556" max="3556" width="13.33203125" style="8" customWidth="1"/>
    <col min="3557" max="3557" width="12.1640625" style="8" customWidth="1"/>
    <col min="3558" max="3558" width="16" style="8" customWidth="1"/>
    <col min="3559" max="3559" width="10" style="8" customWidth="1"/>
    <col min="3560" max="3560" width="12.1640625" style="8" customWidth="1"/>
    <col min="3561" max="3561" width="11.83203125" style="8" customWidth="1"/>
    <col min="3562" max="3562" width="11.6640625" style="8" customWidth="1"/>
    <col min="3563" max="3563" width="11.5" style="8" customWidth="1"/>
    <col min="3564" max="3564" width="12.6640625" style="8" customWidth="1"/>
    <col min="3565" max="3565" width="16" style="8" customWidth="1"/>
    <col min="3566" max="3566" width="10.6640625" style="8" customWidth="1"/>
    <col min="3567" max="3567" width="11.83203125" style="8" customWidth="1"/>
    <col min="3568" max="3568" width="13.83203125" style="8" customWidth="1"/>
    <col min="3569" max="3569" width="12.33203125" style="8" customWidth="1"/>
    <col min="3570" max="3570" width="12.83203125" style="8" customWidth="1"/>
    <col min="3571" max="3571" width="16" style="8" customWidth="1"/>
    <col min="3572" max="3572" width="14.5" style="8" customWidth="1"/>
    <col min="3573" max="3573" width="10.33203125" style="8" customWidth="1"/>
    <col min="3574" max="3574" width="14.1640625" style="8" customWidth="1"/>
    <col min="3575" max="3575" width="15.33203125" style="8" customWidth="1"/>
    <col min="3576" max="3576" width="14.1640625" style="8" customWidth="1"/>
    <col min="3577" max="3577" width="12.33203125" style="8" customWidth="1"/>
    <col min="3578" max="3578" width="14" style="8" customWidth="1"/>
    <col min="3579" max="3579" width="16" style="8" customWidth="1"/>
    <col min="3580" max="3580" width="14" style="8" customWidth="1"/>
    <col min="3581" max="3582" width="14.1640625" style="8" customWidth="1"/>
    <col min="3583" max="3583" width="14" style="8" customWidth="1"/>
    <col min="3584" max="3584" width="11.33203125" style="8" customWidth="1"/>
    <col min="3585" max="3585" width="16" style="8" customWidth="1"/>
    <col min="3586" max="3586" width="11" style="8" customWidth="1"/>
    <col min="3587" max="3587" width="14.33203125" style="8" customWidth="1"/>
    <col min="3588" max="3589" width="14.1640625" style="8" customWidth="1"/>
    <col min="3590" max="3590" width="16" style="8" customWidth="1"/>
    <col min="3591" max="3591" width="11.6640625" style="8" customWidth="1"/>
    <col min="3592" max="3592" width="12" style="8" customWidth="1"/>
    <col min="3593" max="3593" width="13.83203125" style="8" customWidth="1"/>
    <col min="3594" max="3802" width="10.6640625" style="8"/>
    <col min="3803" max="3803" width="2.83203125" style="8" bestFit="1" customWidth="1"/>
    <col min="3804" max="3804" width="14.6640625" style="8" customWidth="1"/>
    <col min="3805" max="3805" width="13.5" style="8" customWidth="1"/>
    <col min="3806" max="3806" width="16.6640625" style="8" customWidth="1"/>
    <col min="3807" max="3807" width="13.5" style="8" bestFit="1" customWidth="1"/>
    <col min="3808" max="3808" width="34.6640625" style="8" bestFit="1" customWidth="1"/>
    <col min="3809" max="3809" width="11.6640625" style="8" customWidth="1"/>
    <col min="3810" max="3810" width="11" style="8" customWidth="1"/>
    <col min="3811" max="3811" width="18.33203125" style="8" customWidth="1"/>
    <col min="3812" max="3812" width="13.33203125" style="8" customWidth="1"/>
    <col min="3813" max="3813" width="12.1640625" style="8" customWidth="1"/>
    <col min="3814" max="3814" width="16" style="8" customWidth="1"/>
    <col min="3815" max="3815" width="10" style="8" customWidth="1"/>
    <col min="3816" max="3816" width="12.1640625" style="8" customWidth="1"/>
    <col min="3817" max="3817" width="11.83203125" style="8" customWidth="1"/>
    <col min="3818" max="3818" width="11.6640625" style="8" customWidth="1"/>
    <col min="3819" max="3819" width="11.5" style="8" customWidth="1"/>
    <col min="3820" max="3820" width="12.6640625" style="8" customWidth="1"/>
    <col min="3821" max="3821" width="16" style="8" customWidth="1"/>
    <col min="3822" max="3822" width="10.6640625" style="8" customWidth="1"/>
    <col min="3823" max="3823" width="11.83203125" style="8" customWidth="1"/>
    <col min="3824" max="3824" width="13.83203125" style="8" customWidth="1"/>
    <col min="3825" max="3825" width="12.33203125" style="8" customWidth="1"/>
    <col min="3826" max="3826" width="12.83203125" style="8" customWidth="1"/>
    <col min="3827" max="3827" width="16" style="8" customWidth="1"/>
    <col min="3828" max="3828" width="14.5" style="8" customWidth="1"/>
    <col min="3829" max="3829" width="10.33203125" style="8" customWidth="1"/>
    <col min="3830" max="3830" width="14.1640625" style="8" customWidth="1"/>
    <col min="3831" max="3831" width="15.33203125" style="8" customWidth="1"/>
    <col min="3832" max="3832" width="14.1640625" style="8" customWidth="1"/>
    <col min="3833" max="3833" width="12.33203125" style="8" customWidth="1"/>
    <col min="3834" max="3834" width="14" style="8" customWidth="1"/>
    <col min="3835" max="3835" width="16" style="8" customWidth="1"/>
    <col min="3836" max="3836" width="14" style="8" customWidth="1"/>
    <col min="3837" max="3838" width="14.1640625" style="8" customWidth="1"/>
    <col min="3839" max="3839" width="14" style="8" customWidth="1"/>
    <col min="3840" max="3840" width="11.33203125" style="8" customWidth="1"/>
    <col min="3841" max="3841" width="16" style="8" customWidth="1"/>
    <col min="3842" max="3842" width="11" style="8" customWidth="1"/>
    <col min="3843" max="3843" width="14.33203125" style="8" customWidth="1"/>
    <col min="3844" max="3845" width="14.1640625" style="8" customWidth="1"/>
    <col min="3846" max="3846" width="16" style="8" customWidth="1"/>
    <col min="3847" max="3847" width="11.6640625" style="8" customWidth="1"/>
    <col min="3848" max="3848" width="12" style="8" customWidth="1"/>
    <col min="3849" max="3849" width="13.83203125" style="8" customWidth="1"/>
    <col min="3850" max="4058" width="10.6640625" style="8"/>
    <col min="4059" max="4059" width="2.83203125" style="8" bestFit="1" customWidth="1"/>
    <col min="4060" max="4060" width="14.6640625" style="8" customWidth="1"/>
    <col min="4061" max="4061" width="13.5" style="8" customWidth="1"/>
    <col min="4062" max="4062" width="16.6640625" style="8" customWidth="1"/>
    <col min="4063" max="4063" width="13.5" style="8" bestFit="1" customWidth="1"/>
    <col min="4064" max="4064" width="34.6640625" style="8" bestFit="1" customWidth="1"/>
    <col min="4065" max="4065" width="11.6640625" style="8" customWidth="1"/>
    <col min="4066" max="4066" width="11" style="8" customWidth="1"/>
    <col min="4067" max="4067" width="18.33203125" style="8" customWidth="1"/>
    <col min="4068" max="4068" width="13.33203125" style="8" customWidth="1"/>
    <col min="4069" max="4069" width="12.1640625" style="8" customWidth="1"/>
    <col min="4070" max="4070" width="16" style="8" customWidth="1"/>
    <col min="4071" max="4071" width="10" style="8" customWidth="1"/>
    <col min="4072" max="4072" width="12.1640625" style="8" customWidth="1"/>
    <col min="4073" max="4073" width="11.83203125" style="8" customWidth="1"/>
    <col min="4074" max="4074" width="11.6640625" style="8" customWidth="1"/>
    <col min="4075" max="4075" width="11.5" style="8" customWidth="1"/>
    <col min="4076" max="4076" width="12.6640625" style="8" customWidth="1"/>
    <col min="4077" max="4077" width="16" style="8" customWidth="1"/>
    <col min="4078" max="4078" width="10.6640625" style="8" customWidth="1"/>
    <col min="4079" max="4079" width="11.83203125" style="8" customWidth="1"/>
    <col min="4080" max="4080" width="13.83203125" style="8" customWidth="1"/>
    <col min="4081" max="4081" width="12.33203125" style="8" customWidth="1"/>
    <col min="4082" max="4082" width="12.83203125" style="8" customWidth="1"/>
    <col min="4083" max="4083" width="16" style="8" customWidth="1"/>
    <col min="4084" max="4084" width="14.5" style="8" customWidth="1"/>
    <col min="4085" max="4085" width="10.33203125" style="8" customWidth="1"/>
    <col min="4086" max="4086" width="14.1640625" style="8" customWidth="1"/>
    <col min="4087" max="4087" width="15.33203125" style="8" customWidth="1"/>
    <col min="4088" max="4088" width="14.1640625" style="8" customWidth="1"/>
    <col min="4089" max="4089" width="12.33203125" style="8" customWidth="1"/>
    <col min="4090" max="4090" width="14" style="8" customWidth="1"/>
    <col min="4091" max="4091" width="16" style="8" customWidth="1"/>
    <col min="4092" max="4092" width="14" style="8" customWidth="1"/>
    <col min="4093" max="4094" width="14.1640625" style="8" customWidth="1"/>
    <col min="4095" max="4095" width="14" style="8" customWidth="1"/>
    <col min="4096" max="4096" width="11.33203125" style="8" customWidth="1"/>
    <col min="4097" max="4097" width="16" style="8" customWidth="1"/>
    <col min="4098" max="4098" width="11" style="8" customWidth="1"/>
    <col min="4099" max="4099" width="14.33203125" style="8" customWidth="1"/>
    <col min="4100" max="4101" width="14.1640625" style="8" customWidth="1"/>
    <col min="4102" max="4102" width="16" style="8" customWidth="1"/>
    <col min="4103" max="4103" width="11.6640625" style="8" customWidth="1"/>
    <col min="4104" max="4104" width="12" style="8" customWidth="1"/>
    <col min="4105" max="4105" width="13.83203125" style="8" customWidth="1"/>
    <col min="4106" max="4314" width="10.6640625" style="8"/>
    <col min="4315" max="4315" width="2.83203125" style="8" bestFit="1" customWidth="1"/>
    <col min="4316" max="4316" width="14.6640625" style="8" customWidth="1"/>
    <col min="4317" max="4317" width="13.5" style="8" customWidth="1"/>
    <col min="4318" max="4318" width="16.6640625" style="8" customWidth="1"/>
    <col min="4319" max="4319" width="13.5" style="8" bestFit="1" customWidth="1"/>
    <col min="4320" max="4320" width="34.6640625" style="8" bestFit="1" customWidth="1"/>
    <col min="4321" max="4321" width="11.6640625" style="8" customWidth="1"/>
    <col min="4322" max="4322" width="11" style="8" customWidth="1"/>
    <col min="4323" max="4323" width="18.33203125" style="8" customWidth="1"/>
    <col min="4324" max="4324" width="13.33203125" style="8" customWidth="1"/>
    <col min="4325" max="4325" width="12.1640625" style="8" customWidth="1"/>
    <col min="4326" max="4326" width="16" style="8" customWidth="1"/>
    <col min="4327" max="4327" width="10" style="8" customWidth="1"/>
    <col min="4328" max="4328" width="12.1640625" style="8" customWidth="1"/>
    <col min="4329" max="4329" width="11.83203125" style="8" customWidth="1"/>
    <col min="4330" max="4330" width="11.6640625" style="8" customWidth="1"/>
    <col min="4331" max="4331" width="11.5" style="8" customWidth="1"/>
    <col min="4332" max="4332" width="12.6640625" style="8" customWidth="1"/>
    <col min="4333" max="4333" width="16" style="8" customWidth="1"/>
    <col min="4334" max="4334" width="10.6640625" style="8" customWidth="1"/>
    <col min="4335" max="4335" width="11.83203125" style="8" customWidth="1"/>
    <col min="4336" max="4336" width="13.83203125" style="8" customWidth="1"/>
    <col min="4337" max="4337" width="12.33203125" style="8" customWidth="1"/>
    <col min="4338" max="4338" width="12.83203125" style="8" customWidth="1"/>
    <col min="4339" max="4339" width="16" style="8" customWidth="1"/>
    <col min="4340" max="4340" width="14.5" style="8" customWidth="1"/>
    <col min="4341" max="4341" width="10.33203125" style="8" customWidth="1"/>
    <col min="4342" max="4342" width="14.1640625" style="8" customWidth="1"/>
    <col min="4343" max="4343" width="15.33203125" style="8" customWidth="1"/>
    <col min="4344" max="4344" width="14.1640625" style="8" customWidth="1"/>
    <col min="4345" max="4345" width="12.33203125" style="8" customWidth="1"/>
    <col min="4346" max="4346" width="14" style="8" customWidth="1"/>
    <col min="4347" max="4347" width="16" style="8" customWidth="1"/>
    <col min="4348" max="4348" width="14" style="8" customWidth="1"/>
    <col min="4349" max="4350" width="14.1640625" style="8" customWidth="1"/>
    <col min="4351" max="4351" width="14" style="8" customWidth="1"/>
    <col min="4352" max="4352" width="11.33203125" style="8" customWidth="1"/>
    <col min="4353" max="4353" width="16" style="8" customWidth="1"/>
    <col min="4354" max="4354" width="11" style="8" customWidth="1"/>
    <col min="4355" max="4355" width="14.33203125" style="8" customWidth="1"/>
    <col min="4356" max="4357" width="14.1640625" style="8" customWidth="1"/>
    <col min="4358" max="4358" width="16" style="8" customWidth="1"/>
    <col min="4359" max="4359" width="11.6640625" style="8" customWidth="1"/>
    <col min="4360" max="4360" width="12" style="8" customWidth="1"/>
    <col min="4361" max="4361" width="13.83203125" style="8" customWidth="1"/>
    <col min="4362" max="4570" width="10.6640625" style="8"/>
    <col min="4571" max="4571" width="2.83203125" style="8" bestFit="1" customWidth="1"/>
    <col min="4572" max="4572" width="14.6640625" style="8" customWidth="1"/>
    <col min="4573" max="4573" width="13.5" style="8" customWidth="1"/>
    <col min="4574" max="4574" width="16.6640625" style="8" customWidth="1"/>
    <col min="4575" max="4575" width="13.5" style="8" bestFit="1" customWidth="1"/>
    <col min="4576" max="4576" width="34.6640625" style="8" bestFit="1" customWidth="1"/>
    <col min="4577" max="4577" width="11.6640625" style="8" customWidth="1"/>
    <col min="4578" max="4578" width="11" style="8" customWidth="1"/>
    <col min="4579" max="4579" width="18.33203125" style="8" customWidth="1"/>
    <col min="4580" max="4580" width="13.33203125" style="8" customWidth="1"/>
    <col min="4581" max="4581" width="12.1640625" style="8" customWidth="1"/>
    <col min="4582" max="4582" width="16" style="8" customWidth="1"/>
    <col min="4583" max="4583" width="10" style="8" customWidth="1"/>
    <col min="4584" max="4584" width="12.1640625" style="8" customWidth="1"/>
    <col min="4585" max="4585" width="11.83203125" style="8" customWidth="1"/>
    <col min="4586" max="4586" width="11.6640625" style="8" customWidth="1"/>
    <col min="4587" max="4587" width="11.5" style="8" customWidth="1"/>
    <col min="4588" max="4588" width="12.6640625" style="8" customWidth="1"/>
    <col min="4589" max="4589" width="16" style="8" customWidth="1"/>
    <col min="4590" max="4590" width="10.6640625" style="8" customWidth="1"/>
    <col min="4591" max="4591" width="11.83203125" style="8" customWidth="1"/>
    <col min="4592" max="4592" width="13.83203125" style="8" customWidth="1"/>
    <col min="4593" max="4593" width="12.33203125" style="8" customWidth="1"/>
    <col min="4594" max="4594" width="12.83203125" style="8" customWidth="1"/>
    <col min="4595" max="4595" width="16" style="8" customWidth="1"/>
    <col min="4596" max="4596" width="14.5" style="8" customWidth="1"/>
    <col min="4597" max="4597" width="10.33203125" style="8" customWidth="1"/>
    <col min="4598" max="4598" width="14.1640625" style="8" customWidth="1"/>
    <col min="4599" max="4599" width="15.33203125" style="8" customWidth="1"/>
    <col min="4600" max="4600" width="14.1640625" style="8" customWidth="1"/>
    <col min="4601" max="4601" width="12.33203125" style="8" customWidth="1"/>
    <col min="4602" max="4602" width="14" style="8" customWidth="1"/>
    <col min="4603" max="4603" width="16" style="8" customWidth="1"/>
    <col min="4604" max="4604" width="14" style="8" customWidth="1"/>
    <col min="4605" max="4606" width="14.1640625" style="8" customWidth="1"/>
    <col min="4607" max="4607" width="14" style="8" customWidth="1"/>
    <col min="4608" max="4608" width="11.33203125" style="8" customWidth="1"/>
    <col min="4609" max="4609" width="16" style="8" customWidth="1"/>
    <col min="4610" max="4610" width="11" style="8" customWidth="1"/>
    <col min="4611" max="4611" width="14.33203125" style="8" customWidth="1"/>
    <col min="4612" max="4613" width="14.1640625" style="8" customWidth="1"/>
    <col min="4614" max="4614" width="16" style="8" customWidth="1"/>
    <col min="4615" max="4615" width="11.6640625" style="8" customWidth="1"/>
    <col min="4616" max="4616" width="12" style="8" customWidth="1"/>
    <col min="4617" max="4617" width="13.83203125" style="8" customWidth="1"/>
    <col min="4618" max="4826" width="10.6640625" style="8"/>
    <col min="4827" max="4827" width="2.83203125" style="8" bestFit="1" customWidth="1"/>
    <col min="4828" max="4828" width="14.6640625" style="8" customWidth="1"/>
    <col min="4829" max="4829" width="13.5" style="8" customWidth="1"/>
    <col min="4830" max="4830" width="16.6640625" style="8" customWidth="1"/>
    <col min="4831" max="4831" width="13.5" style="8" bestFit="1" customWidth="1"/>
    <col min="4832" max="4832" width="34.6640625" style="8" bestFit="1" customWidth="1"/>
    <col min="4833" max="4833" width="11.6640625" style="8" customWidth="1"/>
    <col min="4834" max="4834" width="11" style="8" customWidth="1"/>
    <col min="4835" max="4835" width="18.33203125" style="8" customWidth="1"/>
    <col min="4836" max="4836" width="13.33203125" style="8" customWidth="1"/>
    <col min="4837" max="4837" width="12.1640625" style="8" customWidth="1"/>
    <col min="4838" max="4838" width="16" style="8" customWidth="1"/>
    <col min="4839" max="4839" width="10" style="8" customWidth="1"/>
    <col min="4840" max="4840" width="12.1640625" style="8" customWidth="1"/>
    <col min="4841" max="4841" width="11.83203125" style="8" customWidth="1"/>
    <col min="4842" max="4842" width="11.6640625" style="8" customWidth="1"/>
    <col min="4843" max="4843" width="11.5" style="8" customWidth="1"/>
    <col min="4844" max="4844" width="12.6640625" style="8" customWidth="1"/>
    <col min="4845" max="4845" width="16" style="8" customWidth="1"/>
    <col min="4846" max="4846" width="10.6640625" style="8" customWidth="1"/>
    <col min="4847" max="4847" width="11.83203125" style="8" customWidth="1"/>
    <col min="4848" max="4848" width="13.83203125" style="8" customWidth="1"/>
    <col min="4849" max="4849" width="12.33203125" style="8" customWidth="1"/>
    <col min="4850" max="4850" width="12.83203125" style="8" customWidth="1"/>
    <col min="4851" max="4851" width="16" style="8" customWidth="1"/>
    <col min="4852" max="4852" width="14.5" style="8" customWidth="1"/>
    <col min="4853" max="4853" width="10.33203125" style="8" customWidth="1"/>
    <col min="4854" max="4854" width="14.1640625" style="8" customWidth="1"/>
    <col min="4855" max="4855" width="15.33203125" style="8" customWidth="1"/>
    <col min="4856" max="4856" width="14.1640625" style="8" customWidth="1"/>
    <col min="4857" max="4857" width="12.33203125" style="8" customWidth="1"/>
    <col min="4858" max="4858" width="14" style="8" customWidth="1"/>
    <col min="4859" max="4859" width="16" style="8" customWidth="1"/>
    <col min="4860" max="4860" width="14" style="8" customWidth="1"/>
    <col min="4861" max="4862" width="14.1640625" style="8" customWidth="1"/>
    <col min="4863" max="4863" width="14" style="8" customWidth="1"/>
    <col min="4864" max="4864" width="11.33203125" style="8" customWidth="1"/>
    <col min="4865" max="4865" width="16" style="8" customWidth="1"/>
    <col min="4866" max="4866" width="11" style="8" customWidth="1"/>
    <col min="4867" max="4867" width="14.33203125" style="8" customWidth="1"/>
    <col min="4868" max="4869" width="14.1640625" style="8" customWidth="1"/>
    <col min="4870" max="4870" width="16" style="8" customWidth="1"/>
    <col min="4871" max="4871" width="11.6640625" style="8" customWidth="1"/>
    <col min="4872" max="4872" width="12" style="8" customWidth="1"/>
    <col min="4873" max="4873" width="13.83203125" style="8" customWidth="1"/>
    <col min="4874" max="5082" width="10.6640625" style="8"/>
    <col min="5083" max="5083" width="2.83203125" style="8" bestFit="1" customWidth="1"/>
    <col min="5084" max="5084" width="14.6640625" style="8" customWidth="1"/>
    <col min="5085" max="5085" width="13.5" style="8" customWidth="1"/>
    <col min="5086" max="5086" width="16.6640625" style="8" customWidth="1"/>
    <col min="5087" max="5087" width="13.5" style="8" bestFit="1" customWidth="1"/>
    <col min="5088" max="5088" width="34.6640625" style="8" bestFit="1" customWidth="1"/>
    <col min="5089" max="5089" width="11.6640625" style="8" customWidth="1"/>
    <col min="5090" max="5090" width="11" style="8" customWidth="1"/>
    <col min="5091" max="5091" width="18.33203125" style="8" customWidth="1"/>
    <col min="5092" max="5092" width="13.33203125" style="8" customWidth="1"/>
    <col min="5093" max="5093" width="12.1640625" style="8" customWidth="1"/>
    <col min="5094" max="5094" width="16" style="8" customWidth="1"/>
    <col min="5095" max="5095" width="10" style="8" customWidth="1"/>
    <col min="5096" max="5096" width="12.1640625" style="8" customWidth="1"/>
    <col min="5097" max="5097" width="11.83203125" style="8" customWidth="1"/>
    <col min="5098" max="5098" width="11.6640625" style="8" customWidth="1"/>
    <col min="5099" max="5099" width="11.5" style="8" customWidth="1"/>
    <col min="5100" max="5100" width="12.6640625" style="8" customWidth="1"/>
    <col min="5101" max="5101" width="16" style="8" customWidth="1"/>
    <col min="5102" max="5102" width="10.6640625" style="8" customWidth="1"/>
    <col min="5103" max="5103" width="11.83203125" style="8" customWidth="1"/>
    <col min="5104" max="5104" width="13.83203125" style="8" customWidth="1"/>
    <col min="5105" max="5105" width="12.33203125" style="8" customWidth="1"/>
    <col min="5106" max="5106" width="12.83203125" style="8" customWidth="1"/>
    <col min="5107" max="5107" width="16" style="8" customWidth="1"/>
    <col min="5108" max="5108" width="14.5" style="8" customWidth="1"/>
    <col min="5109" max="5109" width="10.33203125" style="8" customWidth="1"/>
    <col min="5110" max="5110" width="14.1640625" style="8" customWidth="1"/>
    <col min="5111" max="5111" width="15.33203125" style="8" customWidth="1"/>
    <col min="5112" max="5112" width="14.1640625" style="8" customWidth="1"/>
    <col min="5113" max="5113" width="12.33203125" style="8" customWidth="1"/>
    <col min="5114" max="5114" width="14" style="8" customWidth="1"/>
    <col min="5115" max="5115" width="16" style="8" customWidth="1"/>
    <col min="5116" max="5116" width="14" style="8" customWidth="1"/>
    <col min="5117" max="5118" width="14.1640625" style="8" customWidth="1"/>
    <col min="5119" max="5119" width="14" style="8" customWidth="1"/>
    <col min="5120" max="5120" width="11.33203125" style="8" customWidth="1"/>
    <col min="5121" max="5121" width="16" style="8" customWidth="1"/>
    <col min="5122" max="5122" width="11" style="8" customWidth="1"/>
    <col min="5123" max="5123" width="14.33203125" style="8" customWidth="1"/>
    <col min="5124" max="5125" width="14.1640625" style="8" customWidth="1"/>
    <col min="5126" max="5126" width="16" style="8" customWidth="1"/>
    <col min="5127" max="5127" width="11.6640625" style="8" customWidth="1"/>
    <col min="5128" max="5128" width="12" style="8" customWidth="1"/>
    <col min="5129" max="5129" width="13.83203125" style="8" customWidth="1"/>
    <col min="5130" max="5338" width="10.6640625" style="8"/>
    <col min="5339" max="5339" width="2.83203125" style="8" bestFit="1" customWidth="1"/>
    <col min="5340" max="5340" width="14.6640625" style="8" customWidth="1"/>
    <col min="5341" max="5341" width="13.5" style="8" customWidth="1"/>
    <col min="5342" max="5342" width="16.6640625" style="8" customWidth="1"/>
    <col min="5343" max="5343" width="13.5" style="8" bestFit="1" customWidth="1"/>
    <col min="5344" max="5344" width="34.6640625" style="8" bestFit="1" customWidth="1"/>
    <col min="5345" max="5345" width="11.6640625" style="8" customWidth="1"/>
    <col min="5346" max="5346" width="11" style="8" customWidth="1"/>
    <col min="5347" max="5347" width="18.33203125" style="8" customWidth="1"/>
    <col min="5348" max="5348" width="13.33203125" style="8" customWidth="1"/>
    <col min="5349" max="5349" width="12.1640625" style="8" customWidth="1"/>
    <col min="5350" max="5350" width="16" style="8" customWidth="1"/>
    <col min="5351" max="5351" width="10" style="8" customWidth="1"/>
    <col min="5352" max="5352" width="12.1640625" style="8" customWidth="1"/>
    <col min="5353" max="5353" width="11.83203125" style="8" customWidth="1"/>
    <col min="5354" max="5354" width="11.6640625" style="8" customWidth="1"/>
    <col min="5355" max="5355" width="11.5" style="8" customWidth="1"/>
    <col min="5356" max="5356" width="12.6640625" style="8" customWidth="1"/>
    <col min="5357" max="5357" width="16" style="8" customWidth="1"/>
    <col min="5358" max="5358" width="10.6640625" style="8" customWidth="1"/>
    <col min="5359" max="5359" width="11.83203125" style="8" customWidth="1"/>
    <col min="5360" max="5360" width="13.83203125" style="8" customWidth="1"/>
    <col min="5361" max="5361" width="12.33203125" style="8" customWidth="1"/>
    <col min="5362" max="5362" width="12.83203125" style="8" customWidth="1"/>
    <col min="5363" max="5363" width="16" style="8" customWidth="1"/>
    <col min="5364" max="5364" width="14.5" style="8" customWidth="1"/>
    <col min="5365" max="5365" width="10.33203125" style="8" customWidth="1"/>
    <col min="5366" max="5366" width="14.1640625" style="8" customWidth="1"/>
    <col min="5367" max="5367" width="15.33203125" style="8" customWidth="1"/>
    <col min="5368" max="5368" width="14.1640625" style="8" customWidth="1"/>
    <col min="5369" max="5369" width="12.33203125" style="8" customWidth="1"/>
    <col min="5370" max="5370" width="14" style="8" customWidth="1"/>
    <col min="5371" max="5371" width="16" style="8" customWidth="1"/>
    <col min="5372" max="5372" width="14" style="8" customWidth="1"/>
    <col min="5373" max="5374" width="14.1640625" style="8" customWidth="1"/>
    <col min="5375" max="5375" width="14" style="8" customWidth="1"/>
    <col min="5376" max="5376" width="11.33203125" style="8" customWidth="1"/>
    <col min="5377" max="5377" width="16" style="8" customWidth="1"/>
    <col min="5378" max="5378" width="11" style="8" customWidth="1"/>
    <col min="5379" max="5379" width="14.33203125" style="8" customWidth="1"/>
    <col min="5380" max="5381" width="14.1640625" style="8" customWidth="1"/>
    <col min="5382" max="5382" width="16" style="8" customWidth="1"/>
    <col min="5383" max="5383" width="11.6640625" style="8" customWidth="1"/>
    <col min="5384" max="5384" width="12" style="8" customWidth="1"/>
    <col min="5385" max="5385" width="13.83203125" style="8" customWidth="1"/>
    <col min="5386" max="5594" width="10.6640625" style="8"/>
    <col min="5595" max="5595" width="2.83203125" style="8" bestFit="1" customWidth="1"/>
    <col min="5596" max="5596" width="14.6640625" style="8" customWidth="1"/>
    <col min="5597" max="5597" width="13.5" style="8" customWidth="1"/>
    <col min="5598" max="5598" width="16.6640625" style="8" customWidth="1"/>
    <col min="5599" max="5599" width="13.5" style="8" bestFit="1" customWidth="1"/>
    <col min="5600" max="5600" width="34.6640625" style="8" bestFit="1" customWidth="1"/>
    <col min="5601" max="5601" width="11.6640625" style="8" customWidth="1"/>
    <col min="5602" max="5602" width="11" style="8" customWidth="1"/>
    <col min="5603" max="5603" width="18.33203125" style="8" customWidth="1"/>
    <col min="5604" max="5604" width="13.33203125" style="8" customWidth="1"/>
    <col min="5605" max="5605" width="12.1640625" style="8" customWidth="1"/>
    <col min="5606" max="5606" width="16" style="8" customWidth="1"/>
    <col min="5607" max="5607" width="10" style="8" customWidth="1"/>
    <col min="5608" max="5608" width="12.1640625" style="8" customWidth="1"/>
    <col min="5609" max="5609" width="11.83203125" style="8" customWidth="1"/>
    <col min="5610" max="5610" width="11.6640625" style="8" customWidth="1"/>
    <col min="5611" max="5611" width="11.5" style="8" customWidth="1"/>
    <col min="5612" max="5612" width="12.6640625" style="8" customWidth="1"/>
    <col min="5613" max="5613" width="16" style="8" customWidth="1"/>
    <col min="5614" max="5614" width="10.6640625" style="8" customWidth="1"/>
    <col min="5615" max="5615" width="11.83203125" style="8" customWidth="1"/>
    <col min="5616" max="5616" width="13.83203125" style="8" customWidth="1"/>
    <col min="5617" max="5617" width="12.33203125" style="8" customWidth="1"/>
    <col min="5618" max="5618" width="12.83203125" style="8" customWidth="1"/>
    <col min="5619" max="5619" width="16" style="8" customWidth="1"/>
    <col min="5620" max="5620" width="14.5" style="8" customWidth="1"/>
    <col min="5621" max="5621" width="10.33203125" style="8" customWidth="1"/>
    <col min="5622" max="5622" width="14.1640625" style="8" customWidth="1"/>
    <col min="5623" max="5623" width="15.33203125" style="8" customWidth="1"/>
    <col min="5624" max="5624" width="14.1640625" style="8" customWidth="1"/>
    <col min="5625" max="5625" width="12.33203125" style="8" customWidth="1"/>
    <col min="5626" max="5626" width="14" style="8" customWidth="1"/>
    <col min="5627" max="5627" width="16" style="8" customWidth="1"/>
    <col min="5628" max="5628" width="14" style="8" customWidth="1"/>
    <col min="5629" max="5630" width="14.1640625" style="8" customWidth="1"/>
    <col min="5631" max="5631" width="14" style="8" customWidth="1"/>
    <col min="5632" max="5632" width="11.33203125" style="8" customWidth="1"/>
    <col min="5633" max="5633" width="16" style="8" customWidth="1"/>
    <col min="5634" max="5634" width="11" style="8" customWidth="1"/>
    <col min="5635" max="5635" width="14.33203125" style="8" customWidth="1"/>
    <col min="5636" max="5637" width="14.1640625" style="8" customWidth="1"/>
    <col min="5638" max="5638" width="16" style="8" customWidth="1"/>
    <col min="5639" max="5639" width="11.6640625" style="8" customWidth="1"/>
    <col min="5640" max="5640" width="12" style="8" customWidth="1"/>
    <col min="5641" max="5641" width="13.83203125" style="8" customWidth="1"/>
    <col min="5642" max="5850" width="10.6640625" style="8"/>
    <col min="5851" max="5851" width="2.83203125" style="8" bestFit="1" customWidth="1"/>
    <col min="5852" max="5852" width="14.6640625" style="8" customWidth="1"/>
    <col min="5853" max="5853" width="13.5" style="8" customWidth="1"/>
    <col min="5854" max="5854" width="16.6640625" style="8" customWidth="1"/>
    <col min="5855" max="5855" width="13.5" style="8" bestFit="1" customWidth="1"/>
    <col min="5856" max="5856" width="34.6640625" style="8" bestFit="1" customWidth="1"/>
    <col min="5857" max="5857" width="11.6640625" style="8" customWidth="1"/>
    <col min="5858" max="5858" width="11" style="8" customWidth="1"/>
    <col min="5859" max="5859" width="18.33203125" style="8" customWidth="1"/>
    <col min="5860" max="5860" width="13.33203125" style="8" customWidth="1"/>
    <col min="5861" max="5861" width="12.1640625" style="8" customWidth="1"/>
    <col min="5862" max="5862" width="16" style="8" customWidth="1"/>
    <col min="5863" max="5863" width="10" style="8" customWidth="1"/>
    <col min="5864" max="5864" width="12.1640625" style="8" customWidth="1"/>
    <col min="5865" max="5865" width="11.83203125" style="8" customWidth="1"/>
    <col min="5866" max="5866" width="11.6640625" style="8" customWidth="1"/>
    <col min="5867" max="5867" width="11.5" style="8" customWidth="1"/>
    <col min="5868" max="5868" width="12.6640625" style="8" customWidth="1"/>
    <col min="5869" max="5869" width="16" style="8" customWidth="1"/>
    <col min="5870" max="5870" width="10.6640625" style="8" customWidth="1"/>
    <col min="5871" max="5871" width="11.83203125" style="8" customWidth="1"/>
    <col min="5872" max="5872" width="13.83203125" style="8" customWidth="1"/>
    <col min="5873" max="5873" width="12.33203125" style="8" customWidth="1"/>
    <col min="5874" max="5874" width="12.83203125" style="8" customWidth="1"/>
    <col min="5875" max="5875" width="16" style="8" customWidth="1"/>
    <col min="5876" max="5876" width="14.5" style="8" customWidth="1"/>
    <col min="5877" max="5877" width="10.33203125" style="8" customWidth="1"/>
    <col min="5878" max="5878" width="14.1640625" style="8" customWidth="1"/>
    <col min="5879" max="5879" width="15.33203125" style="8" customWidth="1"/>
    <col min="5880" max="5880" width="14.1640625" style="8" customWidth="1"/>
    <col min="5881" max="5881" width="12.33203125" style="8" customWidth="1"/>
    <col min="5882" max="5882" width="14" style="8" customWidth="1"/>
    <col min="5883" max="5883" width="16" style="8" customWidth="1"/>
    <col min="5884" max="5884" width="14" style="8" customWidth="1"/>
    <col min="5885" max="5886" width="14.1640625" style="8" customWidth="1"/>
    <col min="5887" max="5887" width="14" style="8" customWidth="1"/>
    <col min="5888" max="5888" width="11.33203125" style="8" customWidth="1"/>
    <col min="5889" max="5889" width="16" style="8" customWidth="1"/>
    <col min="5890" max="5890" width="11" style="8" customWidth="1"/>
    <col min="5891" max="5891" width="14.33203125" style="8" customWidth="1"/>
    <col min="5892" max="5893" width="14.1640625" style="8" customWidth="1"/>
    <col min="5894" max="5894" width="16" style="8" customWidth="1"/>
    <col min="5895" max="5895" width="11.6640625" style="8" customWidth="1"/>
    <col min="5896" max="5896" width="12" style="8" customWidth="1"/>
    <col min="5897" max="5897" width="13.83203125" style="8" customWidth="1"/>
    <col min="5898" max="6106" width="10.6640625" style="8"/>
    <col min="6107" max="6107" width="2.83203125" style="8" bestFit="1" customWidth="1"/>
    <col min="6108" max="6108" width="14.6640625" style="8" customWidth="1"/>
    <col min="6109" max="6109" width="13.5" style="8" customWidth="1"/>
    <col min="6110" max="6110" width="16.6640625" style="8" customWidth="1"/>
    <col min="6111" max="6111" width="13.5" style="8" bestFit="1" customWidth="1"/>
    <col min="6112" max="6112" width="34.6640625" style="8" bestFit="1" customWidth="1"/>
    <col min="6113" max="6113" width="11.6640625" style="8" customWidth="1"/>
    <col min="6114" max="6114" width="11" style="8" customWidth="1"/>
    <col min="6115" max="6115" width="18.33203125" style="8" customWidth="1"/>
    <col min="6116" max="6116" width="13.33203125" style="8" customWidth="1"/>
    <col min="6117" max="6117" width="12.1640625" style="8" customWidth="1"/>
    <col min="6118" max="6118" width="16" style="8" customWidth="1"/>
    <col min="6119" max="6119" width="10" style="8" customWidth="1"/>
    <col min="6120" max="6120" width="12.1640625" style="8" customWidth="1"/>
    <col min="6121" max="6121" width="11.83203125" style="8" customWidth="1"/>
    <col min="6122" max="6122" width="11.6640625" style="8" customWidth="1"/>
    <col min="6123" max="6123" width="11.5" style="8" customWidth="1"/>
    <col min="6124" max="6124" width="12.6640625" style="8" customWidth="1"/>
    <col min="6125" max="6125" width="16" style="8" customWidth="1"/>
    <col min="6126" max="6126" width="10.6640625" style="8" customWidth="1"/>
    <col min="6127" max="6127" width="11.83203125" style="8" customWidth="1"/>
    <col min="6128" max="6128" width="13.83203125" style="8" customWidth="1"/>
    <col min="6129" max="6129" width="12.33203125" style="8" customWidth="1"/>
    <col min="6130" max="6130" width="12.83203125" style="8" customWidth="1"/>
    <col min="6131" max="6131" width="16" style="8" customWidth="1"/>
    <col min="6132" max="6132" width="14.5" style="8" customWidth="1"/>
    <col min="6133" max="6133" width="10.33203125" style="8" customWidth="1"/>
    <col min="6134" max="6134" width="14.1640625" style="8" customWidth="1"/>
    <col min="6135" max="6135" width="15.33203125" style="8" customWidth="1"/>
    <col min="6136" max="6136" width="14.1640625" style="8" customWidth="1"/>
    <col min="6137" max="6137" width="12.33203125" style="8" customWidth="1"/>
    <col min="6138" max="6138" width="14" style="8" customWidth="1"/>
    <col min="6139" max="6139" width="16" style="8" customWidth="1"/>
    <col min="6140" max="6140" width="14" style="8" customWidth="1"/>
    <col min="6141" max="6142" width="14.1640625" style="8" customWidth="1"/>
    <col min="6143" max="6143" width="14" style="8" customWidth="1"/>
    <col min="6144" max="6144" width="11.33203125" style="8" customWidth="1"/>
    <col min="6145" max="6145" width="16" style="8" customWidth="1"/>
    <col min="6146" max="6146" width="11" style="8" customWidth="1"/>
    <col min="6147" max="6147" width="14.33203125" style="8" customWidth="1"/>
    <col min="6148" max="6149" width="14.1640625" style="8" customWidth="1"/>
    <col min="6150" max="6150" width="16" style="8" customWidth="1"/>
    <col min="6151" max="6151" width="11.6640625" style="8" customWidth="1"/>
    <col min="6152" max="6152" width="12" style="8" customWidth="1"/>
    <col min="6153" max="6153" width="13.83203125" style="8" customWidth="1"/>
    <col min="6154" max="6362" width="10.6640625" style="8"/>
    <col min="6363" max="6363" width="2.83203125" style="8" bestFit="1" customWidth="1"/>
    <col min="6364" max="6364" width="14.6640625" style="8" customWidth="1"/>
    <col min="6365" max="6365" width="13.5" style="8" customWidth="1"/>
    <col min="6366" max="6366" width="16.6640625" style="8" customWidth="1"/>
    <col min="6367" max="6367" width="13.5" style="8" bestFit="1" customWidth="1"/>
    <col min="6368" max="6368" width="34.6640625" style="8" bestFit="1" customWidth="1"/>
    <col min="6369" max="6369" width="11.6640625" style="8" customWidth="1"/>
    <col min="6370" max="6370" width="11" style="8" customWidth="1"/>
    <col min="6371" max="6371" width="18.33203125" style="8" customWidth="1"/>
    <col min="6372" max="6372" width="13.33203125" style="8" customWidth="1"/>
    <col min="6373" max="6373" width="12.1640625" style="8" customWidth="1"/>
    <col min="6374" max="6374" width="16" style="8" customWidth="1"/>
    <col min="6375" max="6375" width="10" style="8" customWidth="1"/>
    <col min="6376" max="6376" width="12.1640625" style="8" customWidth="1"/>
    <col min="6377" max="6377" width="11.83203125" style="8" customWidth="1"/>
    <col min="6378" max="6378" width="11.6640625" style="8" customWidth="1"/>
    <col min="6379" max="6379" width="11.5" style="8" customWidth="1"/>
    <col min="6380" max="6380" width="12.6640625" style="8" customWidth="1"/>
    <col min="6381" max="6381" width="16" style="8" customWidth="1"/>
    <col min="6382" max="6382" width="10.6640625" style="8" customWidth="1"/>
    <col min="6383" max="6383" width="11.83203125" style="8" customWidth="1"/>
    <col min="6384" max="6384" width="13.83203125" style="8" customWidth="1"/>
    <col min="6385" max="6385" width="12.33203125" style="8" customWidth="1"/>
    <col min="6386" max="6386" width="12.83203125" style="8" customWidth="1"/>
    <col min="6387" max="6387" width="16" style="8" customWidth="1"/>
    <col min="6388" max="6388" width="14.5" style="8" customWidth="1"/>
    <col min="6389" max="6389" width="10.33203125" style="8" customWidth="1"/>
    <col min="6390" max="6390" width="14.1640625" style="8" customWidth="1"/>
    <col min="6391" max="6391" width="15.33203125" style="8" customWidth="1"/>
    <col min="6392" max="6392" width="14.1640625" style="8" customWidth="1"/>
    <col min="6393" max="6393" width="12.33203125" style="8" customWidth="1"/>
    <col min="6394" max="6394" width="14" style="8" customWidth="1"/>
    <col min="6395" max="6395" width="16" style="8" customWidth="1"/>
    <col min="6396" max="6396" width="14" style="8" customWidth="1"/>
    <col min="6397" max="6398" width="14.1640625" style="8" customWidth="1"/>
    <col min="6399" max="6399" width="14" style="8" customWidth="1"/>
    <col min="6400" max="6400" width="11.33203125" style="8" customWidth="1"/>
    <col min="6401" max="6401" width="16" style="8" customWidth="1"/>
    <col min="6402" max="6402" width="11" style="8" customWidth="1"/>
    <col min="6403" max="6403" width="14.33203125" style="8" customWidth="1"/>
    <col min="6404" max="6405" width="14.1640625" style="8" customWidth="1"/>
    <col min="6406" max="6406" width="16" style="8" customWidth="1"/>
    <col min="6407" max="6407" width="11.6640625" style="8" customWidth="1"/>
    <col min="6408" max="6408" width="12" style="8" customWidth="1"/>
    <col min="6409" max="6409" width="13.83203125" style="8" customWidth="1"/>
    <col min="6410" max="6618" width="10.6640625" style="8"/>
    <col min="6619" max="6619" width="2.83203125" style="8" bestFit="1" customWidth="1"/>
    <col min="6620" max="6620" width="14.6640625" style="8" customWidth="1"/>
    <col min="6621" max="6621" width="13.5" style="8" customWidth="1"/>
    <col min="6622" max="6622" width="16.6640625" style="8" customWidth="1"/>
    <col min="6623" max="6623" width="13.5" style="8" bestFit="1" customWidth="1"/>
    <col min="6624" max="6624" width="34.6640625" style="8" bestFit="1" customWidth="1"/>
    <col min="6625" max="6625" width="11.6640625" style="8" customWidth="1"/>
    <col min="6626" max="6626" width="11" style="8" customWidth="1"/>
    <col min="6627" max="6627" width="18.33203125" style="8" customWidth="1"/>
    <col min="6628" max="6628" width="13.33203125" style="8" customWidth="1"/>
    <col min="6629" max="6629" width="12.1640625" style="8" customWidth="1"/>
    <col min="6630" max="6630" width="16" style="8" customWidth="1"/>
    <col min="6631" max="6631" width="10" style="8" customWidth="1"/>
    <col min="6632" max="6632" width="12.1640625" style="8" customWidth="1"/>
    <col min="6633" max="6633" width="11.83203125" style="8" customWidth="1"/>
    <col min="6634" max="6634" width="11.6640625" style="8" customWidth="1"/>
    <col min="6635" max="6635" width="11.5" style="8" customWidth="1"/>
    <col min="6636" max="6636" width="12.6640625" style="8" customWidth="1"/>
    <col min="6637" max="6637" width="16" style="8" customWidth="1"/>
    <col min="6638" max="6638" width="10.6640625" style="8" customWidth="1"/>
    <col min="6639" max="6639" width="11.83203125" style="8" customWidth="1"/>
    <col min="6640" max="6640" width="13.83203125" style="8" customWidth="1"/>
    <col min="6641" max="6641" width="12.33203125" style="8" customWidth="1"/>
    <col min="6642" max="6642" width="12.83203125" style="8" customWidth="1"/>
    <col min="6643" max="6643" width="16" style="8" customWidth="1"/>
    <col min="6644" max="6644" width="14.5" style="8" customWidth="1"/>
    <col min="6645" max="6645" width="10.33203125" style="8" customWidth="1"/>
    <col min="6646" max="6646" width="14.1640625" style="8" customWidth="1"/>
    <col min="6647" max="6647" width="15.33203125" style="8" customWidth="1"/>
    <col min="6648" max="6648" width="14.1640625" style="8" customWidth="1"/>
    <col min="6649" max="6649" width="12.33203125" style="8" customWidth="1"/>
    <col min="6650" max="6650" width="14" style="8" customWidth="1"/>
    <col min="6651" max="6651" width="16" style="8" customWidth="1"/>
    <col min="6652" max="6652" width="14" style="8" customWidth="1"/>
    <col min="6653" max="6654" width="14.1640625" style="8" customWidth="1"/>
    <col min="6655" max="6655" width="14" style="8" customWidth="1"/>
    <col min="6656" max="6656" width="11.33203125" style="8" customWidth="1"/>
    <col min="6657" max="6657" width="16" style="8" customWidth="1"/>
    <col min="6658" max="6658" width="11" style="8" customWidth="1"/>
    <col min="6659" max="6659" width="14.33203125" style="8" customWidth="1"/>
    <col min="6660" max="6661" width="14.1640625" style="8" customWidth="1"/>
    <col min="6662" max="6662" width="16" style="8" customWidth="1"/>
    <col min="6663" max="6663" width="11.6640625" style="8" customWidth="1"/>
    <col min="6664" max="6664" width="12" style="8" customWidth="1"/>
    <col min="6665" max="6665" width="13.83203125" style="8" customWidth="1"/>
    <col min="6666" max="6874" width="10.6640625" style="8"/>
    <col min="6875" max="6875" width="2.83203125" style="8" bestFit="1" customWidth="1"/>
    <col min="6876" max="6876" width="14.6640625" style="8" customWidth="1"/>
    <col min="6877" max="6877" width="13.5" style="8" customWidth="1"/>
    <col min="6878" max="6878" width="16.6640625" style="8" customWidth="1"/>
    <col min="6879" max="6879" width="13.5" style="8" bestFit="1" customWidth="1"/>
    <col min="6880" max="6880" width="34.6640625" style="8" bestFit="1" customWidth="1"/>
    <col min="6881" max="6881" width="11.6640625" style="8" customWidth="1"/>
    <col min="6882" max="6882" width="11" style="8" customWidth="1"/>
    <col min="6883" max="6883" width="18.33203125" style="8" customWidth="1"/>
    <col min="6884" max="6884" width="13.33203125" style="8" customWidth="1"/>
    <col min="6885" max="6885" width="12.1640625" style="8" customWidth="1"/>
    <col min="6886" max="6886" width="16" style="8" customWidth="1"/>
    <col min="6887" max="6887" width="10" style="8" customWidth="1"/>
    <col min="6888" max="6888" width="12.1640625" style="8" customWidth="1"/>
    <col min="6889" max="6889" width="11.83203125" style="8" customWidth="1"/>
    <col min="6890" max="6890" width="11.6640625" style="8" customWidth="1"/>
    <col min="6891" max="6891" width="11.5" style="8" customWidth="1"/>
    <col min="6892" max="6892" width="12.6640625" style="8" customWidth="1"/>
    <col min="6893" max="6893" width="16" style="8" customWidth="1"/>
    <col min="6894" max="6894" width="10.6640625" style="8" customWidth="1"/>
    <col min="6895" max="6895" width="11.83203125" style="8" customWidth="1"/>
    <col min="6896" max="6896" width="13.83203125" style="8" customWidth="1"/>
    <col min="6897" max="6897" width="12.33203125" style="8" customWidth="1"/>
    <col min="6898" max="6898" width="12.83203125" style="8" customWidth="1"/>
    <col min="6899" max="6899" width="16" style="8" customWidth="1"/>
    <col min="6900" max="6900" width="14.5" style="8" customWidth="1"/>
    <col min="6901" max="6901" width="10.33203125" style="8" customWidth="1"/>
    <col min="6902" max="6902" width="14.1640625" style="8" customWidth="1"/>
    <col min="6903" max="6903" width="15.33203125" style="8" customWidth="1"/>
    <col min="6904" max="6904" width="14.1640625" style="8" customWidth="1"/>
    <col min="6905" max="6905" width="12.33203125" style="8" customWidth="1"/>
    <col min="6906" max="6906" width="14" style="8" customWidth="1"/>
    <col min="6907" max="6907" width="16" style="8" customWidth="1"/>
    <col min="6908" max="6908" width="14" style="8" customWidth="1"/>
    <col min="6909" max="6910" width="14.1640625" style="8" customWidth="1"/>
    <col min="6911" max="6911" width="14" style="8" customWidth="1"/>
    <col min="6912" max="6912" width="11.33203125" style="8" customWidth="1"/>
    <col min="6913" max="6913" width="16" style="8" customWidth="1"/>
    <col min="6914" max="6914" width="11" style="8" customWidth="1"/>
    <col min="6915" max="6915" width="14.33203125" style="8" customWidth="1"/>
    <col min="6916" max="6917" width="14.1640625" style="8" customWidth="1"/>
    <col min="6918" max="6918" width="16" style="8" customWidth="1"/>
    <col min="6919" max="6919" width="11.6640625" style="8" customWidth="1"/>
    <col min="6920" max="6920" width="12" style="8" customWidth="1"/>
    <col min="6921" max="6921" width="13.83203125" style="8" customWidth="1"/>
    <col min="6922" max="7130" width="10.6640625" style="8"/>
    <col min="7131" max="7131" width="2.83203125" style="8" bestFit="1" customWidth="1"/>
    <col min="7132" max="7132" width="14.6640625" style="8" customWidth="1"/>
    <col min="7133" max="7133" width="13.5" style="8" customWidth="1"/>
    <col min="7134" max="7134" width="16.6640625" style="8" customWidth="1"/>
    <col min="7135" max="7135" width="13.5" style="8" bestFit="1" customWidth="1"/>
    <col min="7136" max="7136" width="34.6640625" style="8" bestFit="1" customWidth="1"/>
    <col min="7137" max="7137" width="11.6640625" style="8" customWidth="1"/>
    <col min="7138" max="7138" width="11" style="8" customWidth="1"/>
    <col min="7139" max="7139" width="18.33203125" style="8" customWidth="1"/>
    <col min="7140" max="7140" width="13.33203125" style="8" customWidth="1"/>
    <col min="7141" max="7141" width="12.1640625" style="8" customWidth="1"/>
    <col min="7142" max="7142" width="16" style="8" customWidth="1"/>
    <col min="7143" max="7143" width="10" style="8" customWidth="1"/>
    <col min="7144" max="7144" width="12.1640625" style="8" customWidth="1"/>
    <col min="7145" max="7145" width="11.83203125" style="8" customWidth="1"/>
    <col min="7146" max="7146" width="11.6640625" style="8" customWidth="1"/>
    <col min="7147" max="7147" width="11.5" style="8" customWidth="1"/>
    <col min="7148" max="7148" width="12.6640625" style="8" customWidth="1"/>
    <col min="7149" max="7149" width="16" style="8" customWidth="1"/>
    <col min="7150" max="7150" width="10.6640625" style="8" customWidth="1"/>
    <col min="7151" max="7151" width="11.83203125" style="8" customWidth="1"/>
    <col min="7152" max="7152" width="13.83203125" style="8" customWidth="1"/>
    <col min="7153" max="7153" width="12.33203125" style="8" customWidth="1"/>
    <col min="7154" max="7154" width="12.83203125" style="8" customWidth="1"/>
    <col min="7155" max="7155" width="16" style="8" customWidth="1"/>
    <col min="7156" max="7156" width="14.5" style="8" customWidth="1"/>
    <col min="7157" max="7157" width="10.33203125" style="8" customWidth="1"/>
    <col min="7158" max="7158" width="14.1640625" style="8" customWidth="1"/>
    <col min="7159" max="7159" width="15.33203125" style="8" customWidth="1"/>
    <col min="7160" max="7160" width="14.1640625" style="8" customWidth="1"/>
    <col min="7161" max="7161" width="12.33203125" style="8" customWidth="1"/>
    <col min="7162" max="7162" width="14" style="8" customWidth="1"/>
    <col min="7163" max="7163" width="16" style="8" customWidth="1"/>
    <col min="7164" max="7164" width="14" style="8" customWidth="1"/>
    <col min="7165" max="7166" width="14.1640625" style="8" customWidth="1"/>
    <col min="7167" max="7167" width="14" style="8" customWidth="1"/>
    <col min="7168" max="7168" width="11.33203125" style="8" customWidth="1"/>
    <col min="7169" max="7169" width="16" style="8" customWidth="1"/>
    <col min="7170" max="7170" width="11" style="8" customWidth="1"/>
    <col min="7171" max="7171" width="14.33203125" style="8" customWidth="1"/>
    <col min="7172" max="7173" width="14.1640625" style="8" customWidth="1"/>
    <col min="7174" max="7174" width="16" style="8" customWidth="1"/>
    <col min="7175" max="7175" width="11.6640625" style="8" customWidth="1"/>
    <col min="7176" max="7176" width="12" style="8" customWidth="1"/>
    <col min="7177" max="7177" width="13.83203125" style="8" customWidth="1"/>
    <col min="7178" max="7386" width="10.6640625" style="8"/>
    <col min="7387" max="7387" width="2.83203125" style="8" bestFit="1" customWidth="1"/>
    <col min="7388" max="7388" width="14.6640625" style="8" customWidth="1"/>
    <col min="7389" max="7389" width="13.5" style="8" customWidth="1"/>
    <col min="7390" max="7390" width="16.6640625" style="8" customWidth="1"/>
    <col min="7391" max="7391" width="13.5" style="8" bestFit="1" customWidth="1"/>
    <col min="7392" max="7392" width="34.6640625" style="8" bestFit="1" customWidth="1"/>
    <col min="7393" max="7393" width="11.6640625" style="8" customWidth="1"/>
    <col min="7394" max="7394" width="11" style="8" customWidth="1"/>
    <col min="7395" max="7395" width="18.33203125" style="8" customWidth="1"/>
    <col min="7396" max="7396" width="13.33203125" style="8" customWidth="1"/>
    <col min="7397" max="7397" width="12.1640625" style="8" customWidth="1"/>
    <col min="7398" max="7398" width="16" style="8" customWidth="1"/>
    <col min="7399" max="7399" width="10" style="8" customWidth="1"/>
    <col min="7400" max="7400" width="12.1640625" style="8" customWidth="1"/>
    <col min="7401" max="7401" width="11.83203125" style="8" customWidth="1"/>
    <col min="7402" max="7402" width="11.6640625" style="8" customWidth="1"/>
    <col min="7403" max="7403" width="11.5" style="8" customWidth="1"/>
    <col min="7404" max="7404" width="12.6640625" style="8" customWidth="1"/>
    <col min="7405" max="7405" width="16" style="8" customWidth="1"/>
    <col min="7406" max="7406" width="10.6640625" style="8" customWidth="1"/>
    <col min="7407" max="7407" width="11.83203125" style="8" customWidth="1"/>
    <col min="7408" max="7408" width="13.83203125" style="8" customWidth="1"/>
    <col min="7409" max="7409" width="12.33203125" style="8" customWidth="1"/>
    <col min="7410" max="7410" width="12.83203125" style="8" customWidth="1"/>
    <col min="7411" max="7411" width="16" style="8" customWidth="1"/>
    <col min="7412" max="7412" width="14.5" style="8" customWidth="1"/>
    <col min="7413" max="7413" width="10.33203125" style="8" customWidth="1"/>
    <col min="7414" max="7414" width="14.1640625" style="8" customWidth="1"/>
    <col min="7415" max="7415" width="15.33203125" style="8" customWidth="1"/>
    <col min="7416" max="7416" width="14.1640625" style="8" customWidth="1"/>
    <col min="7417" max="7417" width="12.33203125" style="8" customWidth="1"/>
    <col min="7418" max="7418" width="14" style="8" customWidth="1"/>
    <col min="7419" max="7419" width="16" style="8" customWidth="1"/>
    <col min="7420" max="7420" width="14" style="8" customWidth="1"/>
    <col min="7421" max="7422" width="14.1640625" style="8" customWidth="1"/>
    <col min="7423" max="7423" width="14" style="8" customWidth="1"/>
    <col min="7424" max="7424" width="11.33203125" style="8" customWidth="1"/>
    <col min="7425" max="7425" width="16" style="8" customWidth="1"/>
    <col min="7426" max="7426" width="11" style="8" customWidth="1"/>
    <col min="7427" max="7427" width="14.33203125" style="8" customWidth="1"/>
    <col min="7428" max="7429" width="14.1640625" style="8" customWidth="1"/>
    <col min="7430" max="7430" width="16" style="8" customWidth="1"/>
    <col min="7431" max="7431" width="11.6640625" style="8" customWidth="1"/>
    <col min="7432" max="7432" width="12" style="8" customWidth="1"/>
    <col min="7433" max="7433" width="13.83203125" style="8" customWidth="1"/>
    <col min="7434" max="7642" width="10.6640625" style="8"/>
    <col min="7643" max="7643" width="2.83203125" style="8" bestFit="1" customWidth="1"/>
    <col min="7644" max="7644" width="14.6640625" style="8" customWidth="1"/>
    <col min="7645" max="7645" width="13.5" style="8" customWidth="1"/>
    <col min="7646" max="7646" width="16.6640625" style="8" customWidth="1"/>
    <col min="7647" max="7647" width="13.5" style="8" bestFit="1" customWidth="1"/>
    <col min="7648" max="7648" width="34.6640625" style="8" bestFit="1" customWidth="1"/>
    <col min="7649" max="7649" width="11.6640625" style="8" customWidth="1"/>
    <col min="7650" max="7650" width="11" style="8" customWidth="1"/>
    <col min="7651" max="7651" width="18.33203125" style="8" customWidth="1"/>
    <col min="7652" max="7652" width="13.33203125" style="8" customWidth="1"/>
    <col min="7653" max="7653" width="12.1640625" style="8" customWidth="1"/>
    <col min="7654" max="7654" width="16" style="8" customWidth="1"/>
    <col min="7655" max="7655" width="10" style="8" customWidth="1"/>
    <col min="7656" max="7656" width="12.1640625" style="8" customWidth="1"/>
    <col min="7657" max="7657" width="11.83203125" style="8" customWidth="1"/>
    <col min="7658" max="7658" width="11.6640625" style="8" customWidth="1"/>
    <col min="7659" max="7659" width="11.5" style="8" customWidth="1"/>
    <col min="7660" max="7660" width="12.6640625" style="8" customWidth="1"/>
    <col min="7661" max="7661" width="16" style="8" customWidth="1"/>
    <col min="7662" max="7662" width="10.6640625" style="8" customWidth="1"/>
    <col min="7663" max="7663" width="11.83203125" style="8" customWidth="1"/>
    <col min="7664" max="7664" width="13.83203125" style="8" customWidth="1"/>
    <col min="7665" max="7665" width="12.33203125" style="8" customWidth="1"/>
    <col min="7666" max="7666" width="12.83203125" style="8" customWidth="1"/>
    <col min="7667" max="7667" width="16" style="8" customWidth="1"/>
    <col min="7668" max="7668" width="14.5" style="8" customWidth="1"/>
    <col min="7669" max="7669" width="10.33203125" style="8" customWidth="1"/>
    <col min="7670" max="7670" width="14.1640625" style="8" customWidth="1"/>
    <col min="7671" max="7671" width="15.33203125" style="8" customWidth="1"/>
    <col min="7672" max="7672" width="14.1640625" style="8" customWidth="1"/>
    <col min="7673" max="7673" width="12.33203125" style="8" customWidth="1"/>
    <col min="7674" max="7674" width="14" style="8" customWidth="1"/>
    <col min="7675" max="7675" width="16" style="8" customWidth="1"/>
    <col min="7676" max="7676" width="14" style="8" customWidth="1"/>
    <col min="7677" max="7678" width="14.1640625" style="8" customWidth="1"/>
    <col min="7679" max="7679" width="14" style="8" customWidth="1"/>
    <col min="7680" max="7680" width="11.33203125" style="8" customWidth="1"/>
    <col min="7681" max="7681" width="16" style="8" customWidth="1"/>
    <col min="7682" max="7682" width="11" style="8" customWidth="1"/>
    <col min="7683" max="7683" width="14.33203125" style="8" customWidth="1"/>
    <col min="7684" max="7685" width="14.1640625" style="8" customWidth="1"/>
    <col min="7686" max="7686" width="16" style="8" customWidth="1"/>
    <col min="7687" max="7687" width="11.6640625" style="8" customWidth="1"/>
    <col min="7688" max="7688" width="12" style="8" customWidth="1"/>
    <col min="7689" max="7689" width="13.83203125" style="8" customWidth="1"/>
    <col min="7690" max="7898" width="10.6640625" style="8"/>
    <col min="7899" max="7899" width="2.83203125" style="8" bestFit="1" customWidth="1"/>
    <col min="7900" max="7900" width="14.6640625" style="8" customWidth="1"/>
    <col min="7901" max="7901" width="13.5" style="8" customWidth="1"/>
    <col min="7902" max="7902" width="16.6640625" style="8" customWidth="1"/>
    <col min="7903" max="7903" width="13.5" style="8" bestFit="1" customWidth="1"/>
    <col min="7904" max="7904" width="34.6640625" style="8" bestFit="1" customWidth="1"/>
    <col min="7905" max="7905" width="11.6640625" style="8" customWidth="1"/>
    <col min="7906" max="7906" width="11" style="8" customWidth="1"/>
    <col min="7907" max="7907" width="18.33203125" style="8" customWidth="1"/>
    <col min="7908" max="7908" width="13.33203125" style="8" customWidth="1"/>
    <col min="7909" max="7909" width="12.1640625" style="8" customWidth="1"/>
    <col min="7910" max="7910" width="16" style="8" customWidth="1"/>
    <col min="7911" max="7911" width="10" style="8" customWidth="1"/>
    <col min="7912" max="7912" width="12.1640625" style="8" customWidth="1"/>
    <col min="7913" max="7913" width="11.83203125" style="8" customWidth="1"/>
    <col min="7914" max="7914" width="11.6640625" style="8" customWidth="1"/>
    <col min="7915" max="7915" width="11.5" style="8" customWidth="1"/>
    <col min="7916" max="7916" width="12.6640625" style="8" customWidth="1"/>
    <col min="7917" max="7917" width="16" style="8" customWidth="1"/>
    <col min="7918" max="7918" width="10.6640625" style="8" customWidth="1"/>
    <col min="7919" max="7919" width="11.83203125" style="8" customWidth="1"/>
    <col min="7920" max="7920" width="13.83203125" style="8" customWidth="1"/>
    <col min="7921" max="7921" width="12.33203125" style="8" customWidth="1"/>
    <col min="7922" max="7922" width="12.83203125" style="8" customWidth="1"/>
    <col min="7923" max="7923" width="16" style="8" customWidth="1"/>
    <col min="7924" max="7924" width="14.5" style="8" customWidth="1"/>
    <col min="7925" max="7925" width="10.33203125" style="8" customWidth="1"/>
    <col min="7926" max="7926" width="14.1640625" style="8" customWidth="1"/>
    <col min="7927" max="7927" width="15.33203125" style="8" customWidth="1"/>
    <col min="7928" max="7928" width="14.1640625" style="8" customWidth="1"/>
    <col min="7929" max="7929" width="12.33203125" style="8" customWidth="1"/>
    <col min="7930" max="7930" width="14" style="8" customWidth="1"/>
    <col min="7931" max="7931" width="16" style="8" customWidth="1"/>
    <col min="7932" max="7932" width="14" style="8" customWidth="1"/>
    <col min="7933" max="7934" width="14.1640625" style="8" customWidth="1"/>
    <col min="7935" max="7935" width="14" style="8" customWidth="1"/>
    <col min="7936" max="7936" width="11.33203125" style="8" customWidth="1"/>
    <col min="7937" max="7937" width="16" style="8" customWidth="1"/>
    <col min="7938" max="7938" width="11" style="8" customWidth="1"/>
    <col min="7939" max="7939" width="14.33203125" style="8" customWidth="1"/>
    <col min="7940" max="7941" width="14.1640625" style="8" customWidth="1"/>
    <col min="7942" max="7942" width="16" style="8" customWidth="1"/>
    <col min="7943" max="7943" width="11.6640625" style="8" customWidth="1"/>
    <col min="7944" max="7944" width="12" style="8" customWidth="1"/>
    <col min="7945" max="7945" width="13.83203125" style="8" customWidth="1"/>
    <col min="7946" max="8154" width="10.6640625" style="8"/>
    <col min="8155" max="8155" width="2.83203125" style="8" bestFit="1" customWidth="1"/>
    <col min="8156" max="8156" width="14.6640625" style="8" customWidth="1"/>
    <col min="8157" max="8157" width="13.5" style="8" customWidth="1"/>
    <col min="8158" max="8158" width="16.6640625" style="8" customWidth="1"/>
    <col min="8159" max="8159" width="13.5" style="8" bestFit="1" customWidth="1"/>
    <col min="8160" max="8160" width="34.6640625" style="8" bestFit="1" customWidth="1"/>
    <col min="8161" max="8161" width="11.6640625" style="8" customWidth="1"/>
    <col min="8162" max="8162" width="11" style="8" customWidth="1"/>
    <col min="8163" max="8163" width="18.33203125" style="8" customWidth="1"/>
    <col min="8164" max="8164" width="13.33203125" style="8" customWidth="1"/>
    <col min="8165" max="8165" width="12.1640625" style="8" customWidth="1"/>
    <col min="8166" max="8166" width="16" style="8" customWidth="1"/>
    <col min="8167" max="8167" width="10" style="8" customWidth="1"/>
    <col min="8168" max="8168" width="12.1640625" style="8" customWidth="1"/>
    <col min="8169" max="8169" width="11.83203125" style="8" customWidth="1"/>
    <col min="8170" max="8170" width="11.6640625" style="8" customWidth="1"/>
    <col min="8171" max="8171" width="11.5" style="8" customWidth="1"/>
    <col min="8172" max="8172" width="12.6640625" style="8" customWidth="1"/>
    <col min="8173" max="8173" width="16" style="8" customWidth="1"/>
    <col min="8174" max="8174" width="10.6640625" style="8" customWidth="1"/>
    <col min="8175" max="8175" width="11.83203125" style="8" customWidth="1"/>
    <col min="8176" max="8176" width="13.83203125" style="8" customWidth="1"/>
    <col min="8177" max="8177" width="12.33203125" style="8" customWidth="1"/>
    <col min="8178" max="8178" width="12.83203125" style="8" customWidth="1"/>
    <col min="8179" max="8179" width="16" style="8" customWidth="1"/>
    <col min="8180" max="8180" width="14.5" style="8" customWidth="1"/>
    <col min="8181" max="8181" width="10.33203125" style="8" customWidth="1"/>
    <col min="8182" max="8182" width="14.1640625" style="8" customWidth="1"/>
    <col min="8183" max="8183" width="15.33203125" style="8" customWidth="1"/>
    <col min="8184" max="8184" width="14.1640625" style="8" customWidth="1"/>
    <col min="8185" max="8185" width="12.33203125" style="8" customWidth="1"/>
    <col min="8186" max="8186" width="14" style="8" customWidth="1"/>
    <col min="8187" max="8187" width="16" style="8" customWidth="1"/>
    <col min="8188" max="8188" width="14" style="8" customWidth="1"/>
    <col min="8189" max="8190" width="14.1640625" style="8" customWidth="1"/>
    <col min="8191" max="8191" width="14" style="8" customWidth="1"/>
    <col min="8192" max="8192" width="11.33203125" style="8" customWidth="1"/>
    <col min="8193" max="8193" width="16" style="8" customWidth="1"/>
    <col min="8194" max="8194" width="11" style="8" customWidth="1"/>
    <col min="8195" max="8195" width="14.33203125" style="8" customWidth="1"/>
    <col min="8196" max="8197" width="14.1640625" style="8" customWidth="1"/>
    <col min="8198" max="8198" width="16" style="8" customWidth="1"/>
    <col min="8199" max="8199" width="11.6640625" style="8" customWidth="1"/>
    <col min="8200" max="8200" width="12" style="8" customWidth="1"/>
    <col min="8201" max="8201" width="13.83203125" style="8" customWidth="1"/>
    <col min="8202" max="8410" width="10.6640625" style="8"/>
    <col min="8411" max="8411" width="2.83203125" style="8" bestFit="1" customWidth="1"/>
    <col min="8412" max="8412" width="14.6640625" style="8" customWidth="1"/>
    <col min="8413" max="8413" width="13.5" style="8" customWidth="1"/>
    <col min="8414" max="8414" width="16.6640625" style="8" customWidth="1"/>
    <col min="8415" max="8415" width="13.5" style="8" bestFit="1" customWidth="1"/>
    <col min="8416" max="8416" width="34.6640625" style="8" bestFit="1" customWidth="1"/>
    <col min="8417" max="8417" width="11.6640625" style="8" customWidth="1"/>
    <col min="8418" max="8418" width="11" style="8" customWidth="1"/>
    <col min="8419" max="8419" width="18.33203125" style="8" customWidth="1"/>
    <col min="8420" max="8420" width="13.33203125" style="8" customWidth="1"/>
    <col min="8421" max="8421" width="12.1640625" style="8" customWidth="1"/>
    <col min="8422" max="8422" width="16" style="8" customWidth="1"/>
    <col min="8423" max="8423" width="10" style="8" customWidth="1"/>
    <col min="8424" max="8424" width="12.1640625" style="8" customWidth="1"/>
    <col min="8425" max="8425" width="11.83203125" style="8" customWidth="1"/>
    <col min="8426" max="8426" width="11.6640625" style="8" customWidth="1"/>
    <col min="8427" max="8427" width="11.5" style="8" customWidth="1"/>
    <col min="8428" max="8428" width="12.6640625" style="8" customWidth="1"/>
    <col min="8429" max="8429" width="16" style="8" customWidth="1"/>
    <col min="8430" max="8430" width="10.6640625" style="8" customWidth="1"/>
    <col min="8431" max="8431" width="11.83203125" style="8" customWidth="1"/>
    <col min="8432" max="8432" width="13.83203125" style="8" customWidth="1"/>
    <col min="8433" max="8433" width="12.33203125" style="8" customWidth="1"/>
    <col min="8434" max="8434" width="12.83203125" style="8" customWidth="1"/>
    <col min="8435" max="8435" width="16" style="8" customWidth="1"/>
    <col min="8436" max="8436" width="14.5" style="8" customWidth="1"/>
    <col min="8437" max="8437" width="10.33203125" style="8" customWidth="1"/>
    <col min="8438" max="8438" width="14.1640625" style="8" customWidth="1"/>
    <col min="8439" max="8439" width="15.33203125" style="8" customWidth="1"/>
    <col min="8440" max="8440" width="14.1640625" style="8" customWidth="1"/>
    <col min="8441" max="8441" width="12.33203125" style="8" customWidth="1"/>
    <col min="8442" max="8442" width="14" style="8" customWidth="1"/>
    <col min="8443" max="8443" width="16" style="8" customWidth="1"/>
    <col min="8444" max="8444" width="14" style="8" customWidth="1"/>
    <col min="8445" max="8446" width="14.1640625" style="8" customWidth="1"/>
    <col min="8447" max="8447" width="14" style="8" customWidth="1"/>
    <col min="8448" max="8448" width="11.33203125" style="8" customWidth="1"/>
    <col min="8449" max="8449" width="16" style="8" customWidth="1"/>
    <col min="8450" max="8450" width="11" style="8" customWidth="1"/>
    <col min="8451" max="8451" width="14.33203125" style="8" customWidth="1"/>
    <col min="8452" max="8453" width="14.1640625" style="8" customWidth="1"/>
    <col min="8454" max="8454" width="16" style="8" customWidth="1"/>
    <col min="8455" max="8455" width="11.6640625" style="8" customWidth="1"/>
    <col min="8456" max="8456" width="12" style="8" customWidth="1"/>
    <col min="8457" max="8457" width="13.83203125" style="8" customWidth="1"/>
    <col min="8458" max="8666" width="10.6640625" style="8"/>
    <col min="8667" max="8667" width="2.83203125" style="8" bestFit="1" customWidth="1"/>
    <col min="8668" max="8668" width="14.6640625" style="8" customWidth="1"/>
    <col min="8669" max="8669" width="13.5" style="8" customWidth="1"/>
    <col min="8670" max="8670" width="16.6640625" style="8" customWidth="1"/>
    <col min="8671" max="8671" width="13.5" style="8" bestFit="1" customWidth="1"/>
    <col min="8672" max="8672" width="34.6640625" style="8" bestFit="1" customWidth="1"/>
    <col min="8673" max="8673" width="11.6640625" style="8" customWidth="1"/>
    <col min="8674" max="8674" width="11" style="8" customWidth="1"/>
    <col min="8675" max="8675" width="18.33203125" style="8" customWidth="1"/>
    <col min="8676" max="8676" width="13.33203125" style="8" customWidth="1"/>
    <col min="8677" max="8677" width="12.1640625" style="8" customWidth="1"/>
    <col min="8678" max="8678" width="16" style="8" customWidth="1"/>
    <col min="8679" max="8679" width="10" style="8" customWidth="1"/>
    <col min="8680" max="8680" width="12.1640625" style="8" customWidth="1"/>
    <col min="8681" max="8681" width="11.83203125" style="8" customWidth="1"/>
    <col min="8682" max="8682" width="11.6640625" style="8" customWidth="1"/>
    <col min="8683" max="8683" width="11.5" style="8" customWidth="1"/>
    <col min="8684" max="8684" width="12.6640625" style="8" customWidth="1"/>
    <col min="8685" max="8685" width="16" style="8" customWidth="1"/>
    <col min="8686" max="8686" width="10.6640625" style="8" customWidth="1"/>
    <col min="8687" max="8687" width="11.83203125" style="8" customWidth="1"/>
    <col min="8688" max="8688" width="13.83203125" style="8" customWidth="1"/>
    <col min="8689" max="8689" width="12.33203125" style="8" customWidth="1"/>
    <col min="8690" max="8690" width="12.83203125" style="8" customWidth="1"/>
    <col min="8691" max="8691" width="16" style="8" customWidth="1"/>
    <col min="8692" max="8692" width="14.5" style="8" customWidth="1"/>
    <col min="8693" max="8693" width="10.33203125" style="8" customWidth="1"/>
    <col min="8694" max="8694" width="14.1640625" style="8" customWidth="1"/>
    <col min="8695" max="8695" width="15.33203125" style="8" customWidth="1"/>
    <col min="8696" max="8696" width="14.1640625" style="8" customWidth="1"/>
    <col min="8697" max="8697" width="12.33203125" style="8" customWidth="1"/>
    <col min="8698" max="8698" width="14" style="8" customWidth="1"/>
    <col min="8699" max="8699" width="16" style="8" customWidth="1"/>
    <col min="8700" max="8700" width="14" style="8" customWidth="1"/>
    <col min="8701" max="8702" width="14.1640625" style="8" customWidth="1"/>
    <col min="8703" max="8703" width="14" style="8" customWidth="1"/>
    <col min="8704" max="8704" width="11.33203125" style="8" customWidth="1"/>
    <col min="8705" max="8705" width="16" style="8" customWidth="1"/>
    <col min="8706" max="8706" width="11" style="8" customWidth="1"/>
    <col min="8707" max="8707" width="14.33203125" style="8" customWidth="1"/>
    <col min="8708" max="8709" width="14.1640625" style="8" customWidth="1"/>
    <col min="8710" max="8710" width="16" style="8" customWidth="1"/>
    <col min="8711" max="8711" width="11.6640625" style="8" customWidth="1"/>
    <col min="8712" max="8712" width="12" style="8" customWidth="1"/>
    <col min="8713" max="8713" width="13.83203125" style="8" customWidth="1"/>
    <col min="8714" max="8922" width="10.6640625" style="8"/>
    <col min="8923" max="8923" width="2.83203125" style="8" bestFit="1" customWidth="1"/>
    <col min="8924" max="8924" width="14.6640625" style="8" customWidth="1"/>
    <col min="8925" max="8925" width="13.5" style="8" customWidth="1"/>
    <col min="8926" max="8926" width="16.6640625" style="8" customWidth="1"/>
    <col min="8927" max="8927" width="13.5" style="8" bestFit="1" customWidth="1"/>
    <col min="8928" max="8928" width="34.6640625" style="8" bestFit="1" customWidth="1"/>
    <col min="8929" max="8929" width="11.6640625" style="8" customWidth="1"/>
    <col min="8930" max="8930" width="11" style="8" customWidth="1"/>
    <col min="8931" max="8931" width="18.33203125" style="8" customWidth="1"/>
    <col min="8932" max="8932" width="13.33203125" style="8" customWidth="1"/>
    <col min="8933" max="8933" width="12.1640625" style="8" customWidth="1"/>
    <col min="8934" max="8934" width="16" style="8" customWidth="1"/>
    <col min="8935" max="8935" width="10" style="8" customWidth="1"/>
    <col min="8936" max="8936" width="12.1640625" style="8" customWidth="1"/>
    <col min="8937" max="8937" width="11.83203125" style="8" customWidth="1"/>
    <col min="8938" max="8938" width="11.6640625" style="8" customWidth="1"/>
    <col min="8939" max="8939" width="11.5" style="8" customWidth="1"/>
    <col min="8940" max="8940" width="12.6640625" style="8" customWidth="1"/>
    <col min="8941" max="8941" width="16" style="8" customWidth="1"/>
    <col min="8942" max="8942" width="10.6640625" style="8" customWidth="1"/>
    <col min="8943" max="8943" width="11.83203125" style="8" customWidth="1"/>
    <col min="8944" max="8944" width="13.83203125" style="8" customWidth="1"/>
    <col min="8945" max="8945" width="12.33203125" style="8" customWidth="1"/>
    <col min="8946" max="8946" width="12.83203125" style="8" customWidth="1"/>
    <col min="8947" max="8947" width="16" style="8" customWidth="1"/>
    <col min="8948" max="8948" width="14.5" style="8" customWidth="1"/>
    <col min="8949" max="8949" width="10.33203125" style="8" customWidth="1"/>
    <col min="8950" max="8950" width="14.1640625" style="8" customWidth="1"/>
    <col min="8951" max="8951" width="15.33203125" style="8" customWidth="1"/>
    <col min="8952" max="8952" width="14.1640625" style="8" customWidth="1"/>
    <col min="8953" max="8953" width="12.33203125" style="8" customWidth="1"/>
    <col min="8954" max="8954" width="14" style="8" customWidth="1"/>
    <col min="8955" max="8955" width="16" style="8" customWidth="1"/>
    <col min="8956" max="8956" width="14" style="8" customWidth="1"/>
    <col min="8957" max="8958" width="14.1640625" style="8" customWidth="1"/>
    <col min="8959" max="8959" width="14" style="8" customWidth="1"/>
    <col min="8960" max="8960" width="11.33203125" style="8" customWidth="1"/>
    <col min="8961" max="8961" width="16" style="8" customWidth="1"/>
    <col min="8962" max="8962" width="11" style="8" customWidth="1"/>
    <col min="8963" max="8963" width="14.33203125" style="8" customWidth="1"/>
    <col min="8964" max="8965" width="14.1640625" style="8" customWidth="1"/>
    <col min="8966" max="8966" width="16" style="8" customWidth="1"/>
    <col min="8967" max="8967" width="11.6640625" style="8" customWidth="1"/>
    <col min="8968" max="8968" width="12" style="8" customWidth="1"/>
    <col min="8969" max="8969" width="13.83203125" style="8" customWidth="1"/>
    <col min="8970" max="9178" width="10.6640625" style="8"/>
    <col min="9179" max="9179" width="2.83203125" style="8" bestFit="1" customWidth="1"/>
    <col min="9180" max="9180" width="14.6640625" style="8" customWidth="1"/>
    <col min="9181" max="9181" width="13.5" style="8" customWidth="1"/>
    <col min="9182" max="9182" width="16.6640625" style="8" customWidth="1"/>
    <col min="9183" max="9183" width="13.5" style="8" bestFit="1" customWidth="1"/>
    <col min="9184" max="9184" width="34.6640625" style="8" bestFit="1" customWidth="1"/>
    <col min="9185" max="9185" width="11.6640625" style="8" customWidth="1"/>
    <col min="9186" max="9186" width="11" style="8" customWidth="1"/>
    <col min="9187" max="9187" width="18.33203125" style="8" customWidth="1"/>
    <col min="9188" max="9188" width="13.33203125" style="8" customWidth="1"/>
    <col min="9189" max="9189" width="12.1640625" style="8" customWidth="1"/>
    <col min="9190" max="9190" width="16" style="8" customWidth="1"/>
    <col min="9191" max="9191" width="10" style="8" customWidth="1"/>
    <col min="9192" max="9192" width="12.1640625" style="8" customWidth="1"/>
    <col min="9193" max="9193" width="11.83203125" style="8" customWidth="1"/>
    <col min="9194" max="9194" width="11.6640625" style="8" customWidth="1"/>
    <col min="9195" max="9195" width="11.5" style="8" customWidth="1"/>
    <col min="9196" max="9196" width="12.6640625" style="8" customWidth="1"/>
    <col min="9197" max="9197" width="16" style="8" customWidth="1"/>
    <col min="9198" max="9198" width="10.6640625" style="8" customWidth="1"/>
    <col min="9199" max="9199" width="11.83203125" style="8" customWidth="1"/>
    <col min="9200" max="9200" width="13.83203125" style="8" customWidth="1"/>
    <col min="9201" max="9201" width="12.33203125" style="8" customWidth="1"/>
    <col min="9202" max="9202" width="12.83203125" style="8" customWidth="1"/>
    <col min="9203" max="9203" width="16" style="8" customWidth="1"/>
    <col min="9204" max="9204" width="14.5" style="8" customWidth="1"/>
    <col min="9205" max="9205" width="10.33203125" style="8" customWidth="1"/>
    <col min="9206" max="9206" width="14.1640625" style="8" customWidth="1"/>
    <col min="9207" max="9207" width="15.33203125" style="8" customWidth="1"/>
    <col min="9208" max="9208" width="14.1640625" style="8" customWidth="1"/>
    <col min="9209" max="9209" width="12.33203125" style="8" customWidth="1"/>
    <col min="9210" max="9210" width="14" style="8" customWidth="1"/>
    <col min="9211" max="9211" width="16" style="8" customWidth="1"/>
    <col min="9212" max="9212" width="14" style="8" customWidth="1"/>
    <col min="9213" max="9214" width="14.1640625" style="8" customWidth="1"/>
    <col min="9215" max="9215" width="14" style="8" customWidth="1"/>
    <col min="9216" max="9216" width="11.33203125" style="8" customWidth="1"/>
    <col min="9217" max="9217" width="16" style="8" customWidth="1"/>
    <col min="9218" max="9218" width="11" style="8" customWidth="1"/>
    <col min="9219" max="9219" width="14.33203125" style="8" customWidth="1"/>
    <col min="9220" max="9221" width="14.1640625" style="8" customWidth="1"/>
    <col min="9222" max="9222" width="16" style="8" customWidth="1"/>
    <col min="9223" max="9223" width="11.6640625" style="8" customWidth="1"/>
    <col min="9224" max="9224" width="12" style="8" customWidth="1"/>
    <col min="9225" max="9225" width="13.83203125" style="8" customWidth="1"/>
    <col min="9226" max="9434" width="10.6640625" style="8"/>
    <col min="9435" max="9435" width="2.83203125" style="8" bestFit="1" customWidth="1"/>
    <col min="9436" max="9436" width="14.6640625" style="8" customWidth="1"/>
    <col min="9437" max="9437" width="13.5" style="8" customWidth="1"/>
    <col min="9438" max="9438" width="16.6640625" style="8" customWidth="1"/>
    <col min="9439" max="9439" width="13.5" style="8" bestFit="1" customWidth="1"/>
    <col min="9440" max="9440" width="34.6640625" style="8" bestFit="1" customWidth="1"/>
    <col min="9441" max="9441" width="11.6640625" style="8" customWidth="1"/>
    <col min="9442" max="9442" width="11" style="8" customWidth="1"/>
    <col min="9443" max="9443" width="18.33203125" style="8" customWidth="1"/>
    <col min="9444" max="9444" width="13.33203125" style="8" customWidth="1"/>
    <col min="9445" max="9445" width="12.1640625" style="8" customWidth="1"/>
    <col min="9446" max="9446" width="16" style="8" customWidth="1"/>
    <col min="9447" max="9447" width="10" style="8" customWidth="1"/>
    <col min="9448" max="9448" width="12.1640625" style="8" customWidth="1"/>
    <col min="9449" max="9449" width="11.83203125" style="8" customWidth="1"/>
    <col min="9450" max="9450" width="11.6640625" style="8" customWidth="1"/>
    <col min="9451" max="9451" width="11.5" style="8" customWidth="1"/>
    <col min="9452" max="9452" width="12.6640625" style="8" customWidth="1"/>
    <col min="9453" max="9453" width="16" style="8" customWidth="1"/>
    <col min="9454" max="9454" width="10.6640625" style="8" customWidth="1"/>
    <col min="9455" max="9455" width="11.83203125" style="8" customWidth="1"/>
    <col min="9456" max="9456" width="13.83203125" style="8" customWidth="1"/>
    <col min="9457" max="9457" width="12.33203125" style="8" customWidth="1"/>
    <col min="9458" max="9458" width="12.83203125" style="8" customWidth="1"/>
    <col min="9459" max="9459" width="16" style="8" customWidth="1"/>
    <col min="9460" max="9460" width="14.5" style="8" customWidth="1"/>
    <col min="9461" max="9461" width="10.33203125" style="8" customWidth="1"/>
    <col min="9462" max="9462" width="14.1640625" style="8" customWidth="1"/>
    <col min="9463" max="9463" width="15.33203125" style="8" customWidth="1"/>
    <col min="9464" max="9464" width="14.1640625" style="8" customWidth="1"/>
    <col min="9465" max="9465" width="12.33203125" style="8" customWidth="1"/>
    <col min="9466" max="9466" width="14" style="8" customWidth="1"/>
    <col min="9467" max="9467" width="16" style="8" customWidth="1"/>
    <col min="9468" max="9468" width="14" style="8" customWidth="1"/>
    <col min="9469" max="9470" width="14.1640625" style="8" customWidth="1"/>
    <col min="9471" max="9471" width="14" style="8" customWidth="1"/>
    <col min="9472" max="9472" width="11.33203125" style="8" customWidth="1"/>
    <col min="9473" max="9473" width="16" style="8" customWidth="1"/>
    <col min="9474" max="9474" width="11" style="8" customWidth="1"/>
    <col min="9475" max="9475" width="14.33203125" style="8" customWidth="1"/>
    <col min="9476" max="9477" width="14.1640625" style="8" customWidth="1"/>
    <col min="9478" max="9478" width="16" style="8" customWidth="1"/>
    <col min="9479" max="9479" width="11.6640625" style="8" customWidth="1"/>
    <col min="9480" max="9480" width="12" style="8" customWidth="1"/>
    <col min="9481" max="9481" width="13.83203125" style="8" customWidth="1"/>
    <col min="9482" max="9690" width="10.6640625" style="8"/>
    <col min="9691" max="9691" width="2.83203125" style="8" bestFit="1" customWidth="1"/>
    <col min="9692" max="9692" width="14.6640625" style="8" customWidth="1"/>
    <col min="9693" max="9693" width="13.5" style="8" customWidth="1"/>
    <col min="9694" max="9694" width="16.6640625" style="8" customWidth="1"/>
    <col min="9695" max="9695" width="13.5" style="8" bestFit="1" customWidth="1"/>
    <col min="9696" max="9696" width="34.6640625" style="8" bestFit="1" customWidth="1"/>
    <col min="9697" max="9697" width="11.6640625" style="8" customWidth="1"/>
    <col min="9698" max="9698" width="11" style="8" customWidth="1"/>
    <col min="9699" max="9699" width="18.33203125" style="8" customWidth="1"/>
    <col min="9700" max="9700" width="13.33203125" style="8" customWidth="1"/>
    <col min="9701" max="9701" width="12.1640625" style="8" customWidth="1"/>
    <col min="9702" max="9702" width="16" style="8" customWidth="1"/>
    <col min="9703" max="9703" width="10" style="8" customWidth="1"/>
    <col min="9704" max="9704" width="12.1640625" style="8" customWidth="1"/>
    <col min="9705" max="9705" width="11.83203125" style="8" customWidth="1"/>
    <col min="9706" max="9706" width="11.6640625" style="8" customWidth="1"/>
    <col min="9707" max="9707" width="11.5" style="8" customWidth="1"/>
    <col min="9708" max="9708" width="12.6640625" style="8" customWidth="1"/>
    <col min="9709" max="9709" width="16" style="8" customWidth="1"/>
    <col min="9710" max="9710" width="10.6640625" style="8" customWidth="1"/>
    <col min="9711" max="9711" width="11.83203125" style="8" customWidth="1"/>
    <col min="9712" max="9712" width="13.83203125" style="8" customWidth="1"/>
    <col min="9713" max="9713" width="12.33203125" style="8" customWidth="1"/>
    <col min="9714" max="9714" width="12.83203125" style="8" customWidth="1"/>
    <col min="9715" max="9715" width="16" style="8" customWidth="1"/>
    <col min="9716" max="9716" width="14.5" style="8" customWidth="1"/>
    <col min="9717" max="9717" width="10.33203125" style="8" customWidth="1"/>
    <col min="9718" max="9718" width="14.1640625" style="8" customWidth="1"/>
    <col min="9719" max="9719" width="15.33203125" style="8" customWidth="1"/>
    <col min="9720" max="9720" width="14.1640625" style="8" customWidth="1"/>
    <col min="9721" max="9721" width="12.33203125" style="8" customWidth="1"/>
    <col min="9722" max="9722" width="14" style="8" customWidth="1"/>
    <col min="9723" max="9723" width="16" style="8" customWidth="1"/>
    <col min="9724" max="9724" width="14" style="8" customWidth="1"/>
    <col min="9725" max="9726" width="14.1640625" style="8" customWidth="1"/>
    <col min="9727" max="9727" width="14" style="8" customWidth="1"/>
    <col min="9728" max="9728" width="11.33203125" style="8" customWidth="1"/>
    <col min="9729" max="9729" width="16" style="8" customWidth="1"/>
    <col min="9730" max="9730" width="11" style="8" customWidth="1"/>
    <col min="9731" max="9731" width="14.33203125" style="8" customWidth="1"/>
    <col min="9732" max="9733" width="14.1640625" style="8" customWidth="1"/>
    <col min="9734" max="9734" width="16" style="8" customWidth="1"/>
    <col min="9735" max="9735" width="11.6640625" style="8" customWidth="1"/>
    <col min="9736" max="9736" width="12" style="8" customWidth="1"/>
    <col min="9737" max="9737" width="13.83203125" style="8" customWidth="1"/>
    <col min="9738" max="9946" width="10.6640625" style="8"/>
    <col min="9947" max="9947" width="2.83203125" style="8" bestFit="1" customWidth="1"/>
    <col min="9948" max="9948" width="14.6640625" style="8" customWidth="1"/>
    <col min="9949" max="9949" width="13.5" style="8" customWidth="1"/>
    <col min="9950" max="9950" width="16.6640625" style="8" customWidth="1"/>
    <col min="9951" max="9951" width="13.5" style="8" bestFit="1" customWidth="1"/>
    <col min="9952" max="9952" width="34.6640625" style="8" bestFit="1" customWidth="1"/>
    <col min="9953" max="9953" width="11.6640625" style="8" customWidth="1"/>
    <col min="9954" max="9954" width="11" style="8" customWidth="1"/>
    <col min="9955" max="9955" width="18.33203125" style="8" customWidth="1"/>
    <col min="9956" max="9956" width="13.33203125" style="8" customWidth="1"/>
    <col min="9957" max="9957" width="12.1640625" style="8" customWidth="1"/>
    <col min="9958" max="9958" width="16" style="8" customWidth="1"/>
    <col min="9959" max="9959" width="10" style="8" customWidth="1"/>
    <col min="9960" max="9960" width="12.1640625" style="8" customWidth="1"/>
    <col min="9961" max="9961" width="11.83203125" style="8" customWidth="1"/>
    <col min="9962" max="9962" width="11.6640625" style="8" customWidth="1"/>
    <col min="9963" max="9963" width="11.5" style="8" customWidth="1"/>
    <col min="9964" max="9964" width="12.6640625" style="8" customWidth="1"/>
    <col min="9965" max="9965" width="16" style="8" customWidth="1"/>
    <col min="9966" max="9966" width="10.6640625" style="8" customWidth="1"/>
    <col min="9967" max="9967" width="11.83203125" style="8" customWidth="1"/>
    <col min="9968" max="9968" width="13.83203125" style="8" customWidth="1"/>
    <col min="9969" max="9969" width="12.33203125" style="8" customWidth="1"/>
    <col min="9970" max="9970" width="12.83203125" style="8" customWidth="1"/>
    <col min="9971" max="9971" width="16" style="8" customWidth="1"/>
    <col min="9972" max="9972" width="14.5" style="8" customWidth="1"/>
    <col min="9973" max="9973" width="10.33203125" style="8" customWidth="1"/>
    <col min="9974" max="9974" width="14.1640625" style="8" customWidth="1"/>
    <col min="9975" max="9975" width="15.33203125" style="8" customWidth="1"/>
    <col min="9976" max="9976" width="14.1640625" style="8" customWidth="1"/>
    <col min="9977" max="9977" width="12.33203125" style="8" customWidth="1"/>
    <col min="9978" max="9978" width="14" style="8" customWidth="1"/>
    <col min="9979" max="9979" width="16" style="8" customWidth="1"/>
    <col min="9980" max="9980" width="14" style="8" customWidth="1"/>
    <col min="9981" max="9982" width="14.1640625" style="8" customWidth="1"/>
    <col min="9983" max="9983" width="14" style="8" customWidth="1"/>
    <col min="9984" max="9984" width="11.33203125" style="8" customWidth="1"/>
    <col min="9985" max="9985" width="16" style="8" customWidth="1"/>
    <col min="9986" max="9986" width="11" style="8" customWidth="1"/>
    <col min="9987" max="9987" width="14.33203125" style="8" customWidth="1"/>
    <col min="9988" max="9989" width="14.1640625" style="8" customWidth="1"/>
    <col min="9990" max="9990" width="16" style="8" customWidth="1"/>
    <col min="9991" max="9991" width="11.6640625" style="8" customWidth="1"/>
    <col min="9992" max="9992" width="12" style="8" customWidth="1"/>
    <col min="9993" max="9993" width="13.83203125" style="8" customWidth="1"/>
    <col min="9994" max="10202" width="10.6640625" style="8"/>
    <col min="10203" max="10203" width="2.83203125" style="8" bestFit="1" customWidth="1"/>
    <col min="10204" max="10204" width="14.6640625" style="8" customWidth="1"/>
    <col min="10205" max="10205" width="13.5" style="8" customWidth="1"/>
    <col min="10206" max="10206" width="16.6640625" style="8" customWidth="1"/>
    <col min="10207" max="10207" width="13.5" style="8" bestFit="1" customWidth="1"/>
    <col min="10208" max="10208" width="34.6640625" style="8" bestFit="1" customWidth="1"/>
    <col min="10209" max="10209" width="11.6640625" style="8" customWidth="1"/>
    <col min="10210" max="10210" width="11" style="8" customWidth="1"/>
    <col min="10211" max="10211" width="18.33203125" style="8" customWidth="1"/>
    <col min="10212" max="10212" width="13.33203125" style="8" customWidth="1"/>
    <col min="10213" max="10213" width="12.1640625" style="8" customWidth="1"/>
    <col min="10214" max="10214" width="16" style="8" customWidth="1"/>
    <col min="10215" max="10215" width="10" style="8" customWidth="1"/>
    <col min="10216" max="10216" width="12.1640625" style="8" customWidth="1"/>
    <col min="10217" max="10217" width="11.83203125" style="8" customWidth="1"/>
    <col min="10218" max="10218" width="11.6640625" style="8" customWidth="1"/>
    <col min="10219" max="10219" width="11.5" style="8" customWidth="1"/>
    <col min="10220" max="10220" width="12.6640625" style="8" customWidth="1"/>
    <col min="10221" max="10221" width="16" style="8" customWidth="1"/>
    <col min="10222" max="10222" width="10.6640625" style="8" customWidth="1"/>
    <col min="10223" max="10223" width="11.83203125" style="8" customWidth="1"/>
    <col min="10224" max="10224" width="13.83203125" style="8" customWidth="1"/>
    <col min="10225" max="10225" width="12.33203125" style="8" customWidth="1"/>
    <col min="10226" max="10226" width="12.83203125" style="8" customWidth="1"/>
    <col min="10227" max="10227" width="16" style="8" customWidth="1"/>
    <col min="10228" max="10228" width="14.5" style="8" customWidth="1"/>
    <col min="10229" max="10229" width="10.33203125" style="8" customWidth="1"/>
    <col min="10230" max="10230" width="14.1640625" style="8" customWidth="1"/>
    <col min="10231" max="10231" width="15.33203125" style="8" customWidth="1"/>
    <col min="10232" max="10232" width="14.1640625" style="8" customWidth="1"/>
    <col min="10233" max="10233" width="12.33203125" style="8" customWidth="1"/>
    <col min="10234" max="10234" width="14" style="8" customWidth="1"/>
    <col min="10235" max="10235" width="16" style="8" customWidth="1"/>
    <col min="10236" max="10236" width="14" style="8" customWidth="1"/>
    <col min="10237" max="10238" width="14.1640625" style="8" customWidth="1"/>
    <col min="10239" max="10239" width="14" style="8" customWidth="1"/>
    <col min="10240" max="10240" width="11.33203125" style="8" customWidth="1"/>
    <col min="10241" max="10241" width="16" style="8" customWidth="1"/>
    <col min="10242" max="10242" width="11" style="8" customWidth="1"/>
    <col min="10243" max="10243" width="14.33203125" style="8" customWidth="1"/>
    <col min="10244" max="10245" width="14.1640625" style="8" customWidth="1"/>
    <col min="10246" max="10246" width="16" style="8" customWidth="1"/>
    <col min="10247" max="10247" width="11.6640625" style="8" customWidth="1"/>
    <col min="10248" max="10248" width="12" style="8" customWidth="1"/>
    <col min="10249" max="10249" width="13.83203125" style="8" customWidth="1"/>
    <col min="10250" max="10458" width="10.6640625" style="8"/>
    <col min="10459" max="10459" width="2.83203125" style="8" bestFit="1" customWidth="1"/>
    <col min="10460" max="10460" width="14.6640625" style="8" customWidth="1"/>
    <col min="10461" max="10461" width="13.5" style="8" customWidth="1"/>
    <col min="10462" max="10462" width="16.6640625" style="8" customWidth="1"/>
    <col min="10463" max="10463" width="13.5" style="8" bestFit="1" customWidth="1"/>
    <col min="10464" max="10464" width="34.6640625" style="8" bestFit="1" customWidth="1"/>
    <col min="10465" max="10465" width="11.6640625" style="8" customWidth="1"/>
    <col min="10466" max="10466" width="11" style="8" customWidth="1"/>
    <col min="10467" max="10467" width="18.33203125" style="8" customWidth="1"/>
    <col min="10468" max="10468" width="13.33203125" style="8" customWidth="1"/>
    <col min="10469" max="10469" width="12.1640625" style="8" customWidth="1"/>
    <col min="10470" max="10470" width="16" style="8" customWidth="1"/>
    <col min="10471" max="10471" width="10" style="8" customWidth="1"/>
    <col min="10472" max="10472" width="12.1640625" style="8" customWidth="1"/>
    <col min="10473" max="10473" width="11.83203125" style="8" customWidth="1"/>
    <col min="10474" max="10474" width="11.6640625" style="8" customWidth="1"/>
    <col min="10475" max="10475" width="11.5" style="8" customWidth="1"/>
    <col min="10476" max="10476" width="12.6640625" style="8" customWidth="1"/>
    <col min="10477" max="10477" width="16" style="8" customWidth="1"/>
    <col min="10478" max="10478" width="10.6640625" style="8" customWidth="1"/>
    <col min="10479" max="10479" width="11.83203125" style="8" customWidth="1"/>
    <col min="10480" max="10480" width="13.83203125" style="8" customWidth="1"/>
    <col min="10481" max="10481" width="12.33203125" style="8" customWidth="1"/>
    <col min="10482" max="10482" width="12.83203125" style="8" customWidth="1"/>
    <col min="10483" max="10483" width="16" style="8" customWidth="1"/>
    <col min="10484" max="10484" width="14.5" style="8" customWidth="1"/>
    <col min="10485" max="10485" width="10.33203125" style="8" customWidth="1"/>
    <col min="10486" max="10486" width="14.1640625" style="8" customWidth="1"/>
    <col min="10487" max="10487" width="15.33203125" style="8" customWidth="1"/>
    <col min="10488" max="10488" width="14.1640625" style="8" customWidth="1"/>
    <col min="10489" max="10489" width="12.33203125" style="8" customWidth="1"/>
    <col min="10490" max="10490" width="14" style="8" customWidth="1"/>
    <col min="10491" max="10491" width="16" style="8" customWidth="1"/>
    <col min="10492" max="10492" width="14" style="8" customWidth="1"/>
    <col min="10493" max="10494" width="14.1640625" style="8" customWidth="1"/>
    <col min="10495" max="10495" width="14" style="8" customWidth="1"/>
    <col min="10496" max="10496" width="11.33203125" style="8" customWidth="1"/>
    <col min="10497" max="10497" width="16" style="8" customWidth="1"/>
    <col min="10498" max="10498" width="11" style="8" customWidth="1"/>
    <col min="10499" max="10499" width="14.33203125" style="8" customWidth="1"/>
    <col min="10500" max="10501" width="14.1640625" style="8" customWidth="1"/>
    <col min="10502" max="10502" width="16" style="8" customWidth="1"/>
    <col min="10503" max="10503" width="11.6640625" style="8" customWidth="1"/>
    <col min="10504" max="10504" width="12" style="8" customWidth="1"/>
    <col min="10505" max="10505" width="13.83203125" style="8" customWidth="1"/>
    <col min="10506" max="10714" width="10.6640625" style="8"/>
    <col min="10715" max="10715" width="2.83203125" style="8" bestFit="1" customWidth="1"/>
    <col min="10716" max="10716" width="14.6640625" style="8" customWidth="1"/>
    <col min="10717" max="10717" width="13.5" style="8" customWidth="1"/>
    <col min="10718" max="10718" width="16.6640625" style="8" customWidth="1"/>
    <col min="10719" max="10719" width="13.5" style="8" bestFit="1" customWidth="1"/>
    <col min="10720" max="10720" width="34.6640625" style="8" bestFit="1" customWidth="1"/>
    <col min="10721" max="10721" width="11.6640625" style="8" customWidth="1"/>
    <col min="10722" max="10722" width="11" style="8" customWidth="1"/>
    <col min="10723" max="10723" width="18.33203125" style="8" customWidth="1"/>
    <col min="10724" max="10724" width="13.33203125" style="8" customWidth="1"/>
    <col min="10725" max="10725" width="12.1640625" style="8" customWidth="1"/>
    <col min="10726" max="10726" width="16" style="8" customWidth="1"/>
    <col min="10727" max="10727" width="10" style="8" customWidth="1"/>
    <col min="10728" max="10728" width="12.1640625" style="8" customWidth="1"/>
    <col min="10729" max="10729" width="11.83203125" style="8" customWidth="1"/>
    <col min="10730" max="10730" width="11.6640625" style="8" customWidth="1"/>
    <col min="10731" max="10731" width="11.5" style="8" customWidth="1"/>
    <col min="10732" max="10732" width="12.6640625" style="8" customWidth="1"/>
    <col min="10733" max="10733" width="16" style="8" customWidth="1"/>
    <col min="10734" max="10734" width="10.6640625" style="8" customWidth="1"/>
    <col min="10735" max="10735" width="11.83203125" style="8" customWidth="1"/>
    <col min="10736" max="10736" width="13.83203125" style="8" customWidth="1"/>
    <col min="10737" max="10737" width="12.33203125" style="8" customWidth="1"/>
    <col min="10738" max="10738" width="12.83203125" style="8" customWidth="1"/>
    <col min="10739" max="10739" width="16" style="8" customWidth="1"/>
    <col min="10740" max="10740" width="14.5" style="8" customWidth="1"/>
    <col min="10741" max="10741" width="10.33203125" style="8" customWidth="1"/>
    <col min="10742" max="10742" width="14.1640625" style="8" customWidth="1"/>
    <col min="10743" max="10743" width="15.33203125" style="8" customWidth="1"/>
    <col min="10744" max="10744" width="14.1640625" style="8" customWidth="1"/>
    <col min="10745" max="10745" width="12.33203125" style="8" customWidth="1"/>
    <col min="10746" max="10746" width="14" style="8" customWidth="1"/>
    <col min="10747" max="10747" width="16" style="8" customWidth="1"/>
    <col min="10748" max="10748" width="14" style="8" customWidth="1"/>
    <col min="10749" max="10750" width="14.1640625" style="8" customWidth="1"/>
    <col min="10751" max="10751" width="14" style="8" customWidth="1"/>
    <col min="10752" max="10752" width="11.33203125" style="8" customWidth="1"/>
    <col min="10753" max="10753" width="16" style="8" customWidth="1"/>
    <col min="10754" max="10754" width="11" style="8" customWidth="1"/>
    <col min="10755" max="10755" width="14.33203125" style="8" customWidth="1"/>
    <col min="10756" max="10757" width="14.1640625" style="8" customWidth="1"/>
    <col min="10758" max="10758" width="16" style="8" customWidth="1"/>
    <col min="10759" max="10759" width="11.6640625" style="8" customWidth="1"/>
    <col min="10760" max="10760" width="12" style="8" customWidth="1"/>
    <col min="10761" max="10761" width="13.83203125" style="8" customWidth="1"/>
    <col min="10762" max="10970" width="10.6640625" style="8"/>
    <col min="10971" max="10971" width="2.83203125" style="8" bestFit="1" customWidth="1"/>
    <col min="10972" max="10972" width="14.6640625" style="8" customWidth="1"/>
    <col min="10973" max="10973" width="13.5" style="8" customWidth="1"/>
    <col min="10974" max="10974" width="16.6640625" style="8" customWidth="1"/>
    <col min="10975" max="10975" width="13.5" style="8" bestFit="1" customWidth="1"/>
    <col min="10976" max="10976" width="34.6640625" style="8" bestFit="1" customWidth="1"/>
    <col min="10977" max="10977" width="11.6640625" style="8" customWidth="1"/>
    <col min="10978" max="10978" width="11" style="8" customWidth="1"/>
    <col min="10979" max="10979" width="18.33203125" style="8" customWidth="1"/>
    <col min="10980" max="10980" width="13.33203125" style="8" customWidth="1"/>
    <col min="10981" max="10981" width="12.1640625" style="8" customWidth="1"/>
    <col min="10982" max="10982" width="16" style="8" customWidth="1"/>
    <col min="10983" max="10983" width="10" style="8" customWidth="1"/>
    <col min="10984" max="10984" width="12.1640625" style="8" customWidth="1"/>
    <col min="10985" max="10985" width="11.83203125" style="8" customWidth="1"/>
    <col min="10986" max="10986" width="11.6640625" style="8" customWidth="1"/>
    <col min="10987" max="10987" width="11.5" style="8" customWidth="1"/>
    <col min="10988" max="10988" width="12.6640625" style="8" customWidth="1"/>
    <col min="10989" max="10989" width="16" style="8" customWidth="1"/>
    <col min="10990" max="10990" width="10.6640625" style="8" customWidth="1"/>
    <col min="10991" max="10991" width="11.83203125" style="8" customWidth="1"/>
    <col min="10992" max="10992" width="13.83203125" style="8" customWidth="1"/>
    <col min="10993" max="10993" width="12.33203125" style="8" customWidth="1"/>
    <col min="10994" max="10994" width="12.83203125" style="8" customWidth="1"/>
    <col min="10995" max="10995" width="16" style="8" customWidth="1"/>
    <col min="10996" max="10996" width="14.5" style="8" customWidth="1"/>
    <col min="10997" max="10997" width="10.33203125" style="8" customWidth="1"/>
    <col min="10998" max="10998" width="14.1640625" style="8" customWidth="1"/>
    <col min="10999" max="10999" width="15.33203125" style="8" customWidth="1"/>
    <col min="11000" max="11000" width="14.1640625" style="8" customWidth="1"/>
    <col min="11001" max="11001" width="12.33203125" style="8" customWidth="1"/>
    <col min="11002" max="11002" width="14" style="8" customWidth="1"/>
    <col min="11003" max="11003" width="16" style="8" customWidth="1"/>
    <col min="11004" max="11004" width="14" style="8" customWidth="1"/>
    <col min="11005" max="11006" width="14.1640625" style="8" customWidth="1"/>
    <col min="11007" max="11007" width="14" style="8" customWidth="1"/>
    <col min="11008" max="11008" width="11.33203125" style="8" customWidth="1"/>
    <col min="11009" max="11009" width="16" style="8" customWidth="1"/>
    <col min="11010" max="11010" width="11" style="8" customWidth="1"/>
    <col min="11011" max="11011" width="14.33203125" style="8" customWidth="1"/>
    <col min="11012" max="11013" width="14.1640625" style="8" customWidth="1"/>
    <col min="11014" max="11014" width="16" style="8" customWidth="1"/>
    <col min="11015" max="11015" width="11.6640625" style="8" customWidth="1"/>
    <col min="11016" max="11016" width="12" style="8" customWidth="1"/>
    <col min="11017" max="11017" width="13.83203125" style="8" customWidth="1"/>
    <col min="11018" max="11226" width="10.6640625" style="8"/>
    <col min="11227" max="11227" width="2.83203125" style="8" bestFit="1" customWidth="1"/>
    <col min="11228" max="11228" width="14.6640625" style="8" customWidth="1"/>
    <col min="11229" max="11229" width="13.5" style="8" customWidth="1"/>
    <col min="11230" max="11230" width="16.6640625" style="8" customWidth="1"/>
    <col min="11231" max="11231" width="13.5" style="8" bestFit="1" customWidth="1"/>
    <col min="11232" max="11232" width="34.6640625" style="8" bestFit="1" customWidth="1"/>
    <col min="11233" max="11233" width="11.6640625" style="8" customWidth="1"/>
    <col min="11234" max="11234" width="11" style="8" customWidth="1"/>
    <col min="11235" max="11235" width="18.33203125" style="8" customWidth="1"/>
    <col min="11236" max="11236" width="13.33203125" style="8" customWidth="1"/>
    <col min="11237" max="11237" width="12.1640625" style="8" customWidth="1"/>
    <col min="11238" max="11238" width="16" style="8" customWidth="1"/>
    <col min="11239" max="11239" width="10" style="8" customWidth="1"/>
    <col min="11240" max="11240" width="12.1640625" style="8" customWidth="1"/>
    <col min="11241" max="11241" width="11.83203125" style="8" customWidth="1"/>
    <col min="11242" max="11242" width="11.6640625" style="8" customWidth="1"/>
    <col min="11243" max="11243" width="11.5" style="8" customWidth="1"/>
    <col min="11244" max="11244" width="12.6640625" style="8" customWidth="1"/>
    <col min="11245" max="11245" width="16" style="8" customWidth="1"/>
    <col min="11246" max="11246" width="10.6640625" style="8" customWidth="1"/>
    <col min="11247" max="11247" width="11.83203125" style="8" customWidth="1"/>
    <col min="11248" max="11248" width="13.83203125" style="8" customWidth="1"/>
    <col min="11249" max="11249" width="12.33203125" style="8" customWidth="1"/>
    <col min="11250" max="11250" width="12.83203125" style="8" customWidth="1"/>
    <col min="11251" max="11251" width="16" style="8" customWidth="1"/>
    <col min="11252" max="11252" width="14.5" style="8" customWidth="1"/>
    <col min="11253" max="11253" width="10.33203125" style="8" customWidth="1"/>
    <col min="11254" max="11254" width="14.1640625" style="8" customWidth="1"/>
    <col min="11255" max="11255" width="15.33203125" style="8" customWidth="1"/>
    <col min="11256" max="11256" width="14.1640625" style="8" customWidth="1"/>
    <col min="11257" max="11257" width="12.33203125" style="8" customWidth="1"/>
    <col min="11258" max="11258" width="14" style="8" customWidth="1"/>
    <col min="11259" max="11259" width="16" style="8" customWidth="1"/>
    <col min="11260" max="11260" width="14" style="8" customWidth="1"/>
    <col min="11261" max="11262" width="14.1640625" style="8" customWidth="1"/>
    <col min="11263" max="11263" width="14" style="8" customWidth="1"/>
    <col min="11264" max="11264" width="11.33203125" style="8" customWidth="1"/>
    <col min="11265" max="11265" width="16" style="8" customWidth="1"/>
    <col min="11266" max="11266" width="11" style="8" customWidth="1"/>
    <col min="11267" max="11267" width="14.33203125" style="8" customWidth="1"/>
    <col min="11268" max="11269" width="14.1640625" style="8" customWidth="1"/>
    <col min="11270" max="11270" width="16" style="8" customWidth="1"/>
    <col min="11271" max="11271" width="11.6640625" style="8" customWidth="1"/>
    <col min="11272" max="11272" width="12" style="8" customWidth="1"/>
    <col min="11273" max="11273" width="13.83203125" style="8" customWidth="1"/>
    <col min="11274" max="11482" width="10.6640625" style="8"/>
    <col min="11483" max="11483" width="2.83203125" style="8" bestFit="1" customWidth="1"/>
    <col min="11484" max="11484" width="14.6640625" style="8" customWidth="1"/>
    <col min="11485" max="11485" width="13.5" style="8" customWidth="1"/>
    <col min="11486" max="11486" width="16.6640625" style="8" customWidth="1"/>
    <col min="11487" max="11487" width="13.5" style="8" bestFit="1" customWidth="1"/>
    <col min="11488" max="11488" width="34.6640625" style="8" bestFit="1" customWidth="1"/>
    <col min="11489" max="11489" width="11.6640625" style="8" customWidth="1"/>
    <col min="11490" max="11490" width="11" style="8" customWidth="1"/>
    <col min="11491" max="11491" width="18.33203125" style="8" customWidth="1"/>
    <col min="11492" max="11492" width="13.33203125" style="8" customWidth="1"/>
    <col min="11493" max="11493" width="12.1640625" style="8" customWidth="1"/>
    <col min="11494" max="11494" width="16" style="8" customWidth="1"/>
    <col min="11495" max="11495" width="10" style="8" customWidth="1"/>
    <col min="11496" max="11496" width="12.1640625" style="8" customWidth="1"/>
    <col min="11497" max="11497" width="11.83203125" style="8" customWidth="1"/>
    <col min="11498" max="11498" width="11.6640625" style="8" customWidth="1"/>
    <col min="11499" max="11499" width="11.5" style="8" customWidth="1"/>
    <col min="11500" max="11500" width="12.6640625" style="8" customWidth="1"/>
    <col min="11501" max="11501" width="16" style="8" customWidth="1"/>
    <col min="11502" max="11502" width="10.6640625" style="8" customWidth="1"/>
    <col min="11503" max="11503" width="11.83203125" style="8" customWidth="1"/>
    <col min="11504" max="11504" width="13.83203125" style="8" customWidth="1"/>
    <col min="11505" max="11505" width="12.33203125" style="8" customWidth="1"/>
    <col min="11506" max="11506" width="12.83203125" style="8" customWidth="1"/>
    <col min="11507" max="11507" width="16" style="8" customWidth="1"/>
    <col min="11508" max="11508" width="14.5" style="8" customWidth="1"/>
    <col min="11509" max="11509" width="10.33203125" style="8" customWidth="1"/>
    <col min="11510" max="11510" width="14.1640625" style="8" customWidth="1"/>
    <col min="11511" max="11511" width="15.33203125" style="8" customWidth="1"/>
    <col min="11512" max="11512" width="14.1640625" style="8" customWidth="1"/>
    <col min="11513" max="11513" width="12.33203125" style="8" customWidth="1"/>
    <col min="11514" max="11514" width="14" style="8" customWidth="1"/>
    <col min="11515" max="11515" width="16" style="8" customWidth="1"/>
    <col min="11516" max="11516" width="14" style="8" customWidth="1"/>
    <col min="11517" max="11518" width="14.1640625" style="8" customWidth="1"/>
    <col min="11519" max="11519" width="14" style="8" customWidth="1"/>
    <col min="11520" max="11520" width="11.33203125" style="8" customWidth="1"/>
    <col min="11521" max="11521" width="16" style="8" customWidth="1"/>
    <col min="11522" max="11522" width="11" style="8" customWidth="1"/>
    <col min="11523" max="11523" width="14.33203125" style="8" customWidth="1"/>
    <col min="11524" max="11525" width="14.1640625" style="8" customWidth="1"/>
    <col min="11526" max="11526" width="16" style="8" customWidth="1"/>
    <col min="11527" max="11527" width="11.6640625" style="8" customWidth="1"/>
    <col min="11528" max="11528" width="12" style="8" customWidth="1"/>
    <col min="11529" max="11529" width="13.83203125" style="8" customWidth="1"/>
    <col min="11530" max="11738" width="10.6640625" style="8"/>
    <col min="11739" max="11739" width="2.83203125" style="8" bestFit="1" customWidth="1"/>
    <col min="11740" max="11740" width="14.6640625" style="8" customWidth="1"/>
    <col min="11741" max="11741" width="13.5" style="8" customWidth="1"/>
    <col min="11742" max="11742" width="16.6640625" style="8" customWidth="1"/>
    <col min="11743" max="11743" width="13.5" style="8" bestFit="1" customWidth="1"/>
    <col min="11744" max="11744" width="34.6640625" style="8" bestFit="1" customWidth="1"/>
    <col min="11745" max="11745" width="11.6640625" style="8" customWidth="1"/>
    <col min="11746" max="11746" width="11" style="8" customWidth="1"/>
    <col min="11747" max="11747" width="18.33203125" style="8" customWidth="1"/>
    <col min="11748" max="11748" width="13.33203125" style="8" customWidth="1"/>
    <col min="11749" max="11749" width="12.1640625" style="8" customWidth="1"/>
    <col min="11750" max="11750" width="16" style="8" customWidth="1"/>
    <col min="11751" max="11751" width="10" style="8" customWidth="1"/>
    <col min="11752" max="11752" width="12.1640625" style="8" customWidth="1"/>
    <col min="11753" max="11753" width="11.83203125" style="8" customWidth="1"/>
    <col min="11754" max="11754" width="11.6640625" style="8" customWidth="1"/>
    <col min="11755" max="11755" width="11.5" style="8" customWidth="1"/>
    <col min="11756" max="11756" width="12.6640625" style="8" customWidth="1"/>
    <col min="11757" max="11757" width="16" style="8" customWidth="1"/>
    <col min="11758" max="11758" width="10.6640625" style="8" customWidth="1"/>
    <col min="11759" max="11759" width="11.83203125" style="8" customWidth="1"/>
    <col min="11760" max="11760" width="13.83203125" style="8" customWidth="1"/>
    <col min="11761" max="11761" width="12.33203125" style="8" customWidth="1"/>
    <col min="11762" max="11762" width="12.83203125" style="8" customWidth="1"/>
    <col min="11763" max="11763" width="16" style="8" customWidth="1"/>
    <col min="11764" max="11764" width="14.5" style="8" customWidth="1"/>
    <col min="11765" max="11765" width="10.33203125" style="8" customWidth="1"/>
    <col min="11766" max="11766" width="14.1640625" style="8" customWidth="1"/>
    <col min="11767" max="11767" width="15.33203125" style="8" customWidth="1"/>
    <col min="11768" max="11768" width="14.1640625" style="8" customWidth="1"/>
    <col min="11769" max="11769" width="12.33203125" style="8" customWidth="1"/>
    <col min="11770" max="11770" width="14" style="8" customWidth="1"/>
    <col min="11771" max="11771" width="16" style="8" customWidth="1"/>
    <col min="11772" max="11772" width="14" style="8" customWidth="1"/>
    <col min="11773" max="11774" width="14.1640625" style="8" customWidth="1"/>
    <col min="11775" max="11775" width="14" style="8" customWidth="1"/>
    <col min="11776" max="11776" width="11.33203125" style="8" customWidth="1"/>
    <col min="11777" max="11777" width="16" style="8" customWidth="1"/>
    <col min="11778" max="11778" width="11" style="8" customWidth="1"/>
    <col min="11779" max="11779" width="14.33203125" style="8" customWidth="1"/>
    <col min="11780" max="11781" width="14.1640625" style="8" customWidth="1"/>
    <col min="11782" max="11782" width="16" style="8" customWidth="1"/>
    <col min="11783" max="11783" width="11.6640625" style="8" customWidth="1"/>
    <col min="11784" max="11784" width="12" style="8" customWidth="1"/>
    <col min="11785" max="11785" width="13.83203125" style="8" customWidth="1"/>
    <col min="11786" max="11994" width="10.6640625" style="8"/>
    <col min="11995" max="11995" width="2.83203125" style="8" bestFit="1" customWidth="1"/>
    <col min="11996" max="11996" width="14.6640625" style="8" customWidth="1"/>
    <col min="11997" max="11997" width="13.5" style="8" customWidth="1"/>
    <col min="11998" max="11998" width="16.6640625" style="8" customWidth="1"/>
    <col min="11999" max="11999" width="13.5" style="8" bestFit="1" customWidth="1"/>
    <col min="12000" max="12000" width="34.6640625" style="8" bestFit="1" customWidth="1"/>
    <col min="12001" max="12001" width="11.6640625" style="8" customWidth="1"/>
    <col min="12002" max="12002" width="11" style="8" customWidth="1"/>
    <col min="12003" max="12003" width="18.33203125" style="8" customWidth="1"/>
    <col min="12004" max="12004" width="13.33203125" style="8" customWidth="1"/>
    <col min="12005" max="12005" width="12.1640625" style="8" customWidth="1"/>
    <col min="12006" max="12006" width="16" style="8" customWidth="1"/>
    <col min="12007" max="12007" width="10" style="8" customWidth="1"/>
    <col min="12008" max="12008" width="12.1640625" style="8" customWidth="1"/>
    <col min="12009" max="12009" width="11.83203125" style="8" customWidth="1"/>
    <col min="12010" max="12010" width="11.6640625" style="8" customWidth="1"/>
    <col min="12011" max="12011" width="11.5" style="8" customWidth="1"/>
    <col min="12012" max="12012" width="12.6640625" style="8" customWidth="1"/>
    <col min="12013" max="12013" width="16" style="8" customWidth="1"/>
    <col min="12014" max="12014" width="10.6640625" style="8" customWidth="1"/>
    <col min="12015" max="12015" width="11.83203125" style="8" customWidth="1"/>
    <col min="12016" max="12016" width="13.83203125" style="8" customWidth="1"/>
    <col min="12017" max="12017" width="12.33203125" style="8" customWidth="1"/>
    <col min="12018" max="12018" width="12.83203125" style="8" customWidth="1"/>
    <col min="12019" max="12019" width="16" style="8" customWidth="1"/>
    <col min="12020" max="12020" width="14.5" style="8" customWidth="1"/>
    <col min="12021" max="12021" width="10.33203125" style="8" customWidth="1"/>
    <col min="12022" max="12022" width="14.1640625" style="8" customWidth="1"/>
    <col min="12023" max="12023" width="15.33203125" style="8" customWidth="1"/>
    <col min="12024" max="12024" width="14.1640625" style="8" customWidth="1"/>
    <col min="12025" max="12025" width="12.33203125" style="8" customWidth="1"/>
    <col min="12026" max="12026" width="14" style="8" customWidth="1"/>
    <col min="12027" max="12027" width="16" style="8" customWidth="1"/>
    <col min="12028" max="12028" width="14" style="8" customWidth="1"/>
    <col min="12029" max="12030" width="14.1640625" style="8" customWidth="1"/>
    <col min="12031" max="12031" width="14" style="8" customWidth="1"/>
    <col min="12032" max="12032" width="11.33203125" style="8" customWidth="1"/>
    <col min="12033" max="12033" width="16" style="8" customWidth="1"/>
    <col min="12034" max="12034" width="11" style="8" customWidth="1"/>
    <col min="12035" max="12035" width="14.33203125" style="8" customWidth="1"/>
    <col min="12036" max="12037" width="14.1640625" style="8" customWidth="1"/>
    <col min="12038" max="12038" width="16" style="8" customWidth="1"/>
    <col min="12039" max="12039" width="11.6640625" style="8" customWidth="1"/>
    <col min="12040" max="12040" width="12" style="8" customWidth="1"/>
    <col min="12041" max="12041" width="13.83203125" style="8" customWidth="1"/>
    <col min="12042" max="12250" width="10.6640625" style="8"/>
    <col min="12251" max="12251" width="2.83203125" style="8" bestFit="1" customWidth="1"/>
    <col min="12252" max="12252" width="14.6640625" style="8" customWidth="1"/>
    <col min="12253" max="12253" width="13.5" style="8" customWidth="1"/>
    <col min="12254" max="12254" width="16.6640625" style="8" customWidth="1"/>
    <col min="12255" max="12255" width="13.5" style="8" bestFit="1" customWidth="1"/>
    <col min="12256" max="12256" width="34.6640625" style="8" bestFit="1" customWidth="1"/>
    <col min="12257" max="12257" width="11.6640625" style="8" customWidth="1"/>
    <col min="12258" max="12258" width="11" style="8" customWidth="1"/>
    <col min="12259" max="12259" width="18.33203125" style="8" customWidth="1"/>
    <col min="12260" max="12260" width="13.33203125" style="8" customWidth="1"/>
    <col min="12261" max="12261" width="12.1640625" style="8" customWidth="1"/>
    <col min="12262" max="12262" width="16" style="8" customWidth="1"/>
    <col min="12263" max="12263" width="10" style="8" customWidth="1"/>
    <col min="12264" max="12264" width="12.1640625" style="8" customWidth="1"/>
    <col min="12265" max="12265" width="11.83203125" style="8" customWidth="1"/>
    <col min="12266" max="12266" width="11.6640625" style="8" customWidth="1"/>
    <col min="12267" max="12267" width="11.5" style="8" customWidth="1"/>
    <col min="12268" max="12268" width="12.6640625" style="8" customWidth="1"/>
    <col min="12269" max="12269" width="16" style="8" customWidth="1"/>
    <col min="12270" max="12270" width="10.6640625" style="8" customWidth="1"/>
    <col min="12271" max="12271" width="11.83203125" style="8" customWidth="1"/>
    <col min="12272" max="12272" width="13.83203125" style="8" customWidth="1"/>
    <col min="12273" max="12273" width="12.33203125" style="8" customWidth="1"/>
    <col min="12274" max="12274" width="12.83203125" style="8" customWidth="1"/>
    <col min="12275" max="12275" width="16" style="8" customWidth="1"/>
    <col min="12276" max="12276" width="14.5" style="8" customWidth="1"/>
    <col min="12277" max="12277" width="10.33203125" style="8" customWidth="1"/>
    <col min="12278" max="12278" width="14.1640625" style="8" customWidth="1"/>
    <col min="12279" max="12279" width="15.33203125" style="8" customWidth="1"/>
    <col min="12280" max="12280" width="14.1640625" style="8" customWidth="1"/>
    <col min="12281" max="12281" width="12.33203125" style="8" customWidth="1"/>
    <col min="12282" max="12282" width="14" style="8" customWidth="1"/>
    <col min="12283" max="12283" width="16" style="8" customWidth="1"/>
    <col min="12284" max="12284" width="14" style="8" customWidth="1"/>
    <col min="12285" max="12286" width="14.1640625" style="8" customWidth="1"/>
    <col min="12287" max="12287" width="14" style="8" customWidth="1"/>
    <col min="12288" max="12288" width="11.33203125" style="8" customWidth="1"/>
    <col min="12289" max="12289" width="16" style="8" customWidth="1"/>
    <col min="12290" max="12290" width="11" style="8" customWidth="1"/>
    <col min="12291" max="12291" width="14.33203125" style="8" customWidth="1"/>
    <col min="12292" max="12293" width="14.1640625" style="8" customWidth="1"/>
    <col min="12294" max="12294" width="16" style="8" customWidth="1"/>
    <col min="12295" max="12295" width="11.6640625" style="8" customWidth="1"/>
    <col min="12296" max="12296" width="12" style="8" customWidth="1"/>
    <col min="12297" max="12297" width="13.83203125" style="8" customWidth="1"/>
    <col min="12298" max="12506" width="10.6640625" style="8"/>
    <col min="12507" max="12507" width="2.83203125" style="8" bestFit="1" customWidth="1"/>
    <col min="12508" max="12508" width="14.6640625" style="8" customWidth="1"/>
    <col min="12509" max="12509" width="13.5" style="8" customWidth="1"/>
    <col min="12510" max="12510" width="16.6640625" style="8" customWidth="1"/>
    <col min="12511" max="12511" width="13.5" style="8" bestFit="1" customWidth="1"/>
    <col min="12512" max="12512" width="34.6640625" style="8" bestFit="1" customWidth="1"/>
    <col min="12513" max="12513" width="11.6640625" style="8" customWidth="1"/>
    <col min="12514" max="12514" width="11" style="8" customWidth="1"/>
    <col min="12515" max="12515" width="18.33203125" style="8" customWidth="1"/>
    <col min="12516" max="12516" width="13.33203125" style="8" customWidth="1"/>
    <col min="12517" max="12517" width="12.1640625" style="8" customWidth="1"/>
    <col min="12518" max="12518" width="16" style="8" customWidth="1"/>
    <col min="12519" max="12519" width="10" style="8" customWidth="1"/>
    <col min="12520" max="12520" width="12.1640625" style="8" customWidth="1"/>
    <col min="12521" max="12521" width="11.83203125" style="8" customWidth="1"/>
    <col min="12522" max="12522" width="11.6640625" style="8" customWidth="1"/>
    <col min="12523" max="12523" width="11.5" style="8" customWidth="1"/>
    <col min="12524" max="12524" width="12.6640625" style="8" customWidth="1"/>
    <col min="12525" max="12525" width="16" style="8" customWidth="1"/>
    <col min="12526" max="12526" width="10.6640625" style="8" customWidth="1"/>
    <col min="12527" max="12527" width="11.83203125" style="8" customWidth="1"/>
    <col min="12528" max="12528" width="13.83203125" style="8" customWidth="1"/>
    <col min="12529" max="12529" width="12.33203125" style="8" customWidth="1"/>
    <col min="12530" max="12530" width="12.83203125" style="8" customWidth="1"/>
    <col min="12531" max="12531" width="16" style="8" customWidth="1"/>
    <col min="12532" max="12532" width="14.5" style="8" customWidth="1"/>
    <col min="12533" max="12533" width="10.33203125" style="8" customWidth="1"/>
    <col min="12534" max="12534" width="14.1640625" style="8" customWidth="1"/>
    <col min="12535" max="12535" width="15.33203125" style="8" customWidth="1"/>
    <col min="12536" max="12536" width="14.1640625" style="8" customWidth="1"/>
    <col min="12537" max="12537" width="12.33203125" style="8" customWidth="1"/>
    <col min="12538" max="12538" width="14" style="8" customWidth="1"/>
    <col min="12539" max="12539" width="16" style="8" customWidth="1"/>
    <col min="12540" max="12540" width="14" style="8" customWidth="1"/>
    <col min="12541" max="12542" width="14.1640625" style="8" customWidth="1"/>
    <col min="12543" max="12543" width="14" style="8" customWidth="1"/>
    <col min="12544" max="12544" width="11.33203125" style="8" customWidth="1"/>
    <col min="12545" max="12545" width="16" style="8" customWidth="1"/>
    <col min="12546" max="12546" width="11" style="8" customWidth="1"/>
    <col min="12547" max="12547" width="14.33203125" style="8" customWidth="1"/>
    <col min="12548" max="12549" width="14.1640625" style="8" customWidth="1"/>
    <col min="12550" max="12550" width="16" style="8" customWidth="1"/>
    <col min="12551" max="12551" width="11.6640625" style="8" customWidth="1"/>
    <col min="12552" max="12552" width="12" style="8" customWidth="1"/>
    <col min="12553" max="12553" width="13.83203125" style="8" customWidth="1"/>
    <col min="12554" max="12762" width="10.6640625" style="8"/>
    <col min="12763" max="12763" width="2.83203125" style="8" bestFit="1" customWidth="1"/>
    <col min="12764" max="12764" width="14.6640625" style="8" customWidth="1"/>
    <col min="12765" max="12765" width="13.5" style="8" customWidth="1"/>
    <col min="12766" max="12766" width="16.6640625" style="8" customWidth="1"/>
    <col min="12767" max="12767" width="13.5" style="8" bestFit="1" customWidth="1"/>
    <col min="12768" max="12768" width="34.6640625" style="8" bestFit="1" customWidth="1"/>
    <col min="12769" max="12769" width="11.6640625" style="8" customWidth="1"/>
    <col min="12770" max="12770" width="11" style="8" customWidth="1"/>
    <col min="12771" max="12771" width="18.33203125" style="8" customWidth="1"/>
    <col min="12772" max="12772" width="13.33203125" style="8" customWidth="1"/>
    <col min="12773" max="12773" width="12.1640625" style="8" customWidth="1"/>
    <col min="12774" max="12774" width="16" style="8" customWidth="1"/>
    <col min="12775" max="12775" width="10" style="8" customWidth="1"/>
    <col min="12776" max="12776" width="12.1640625" style="8" customWidth="1"/>
    <col min="12777" max="12777" width="11.83203125" style="8" customWidth="1"/>
    <col min="12778" max="12778" width="11.6640625" style="8" customWidth="1"/>
    <col min="12779" max="12779" width="11.5" style="8" customWidth="1"/>
    <col min="12780" max="12780" width="12.6640625" style="8" customWidth="1"/>
    <col min="12781" max="12781" width="16" style="8" customWidth="1"/>
    <col min="12782" max="12782" width="10.6640625" style="8" customWidth="1"/>
    <col min="12783" max="12783" width="11.83203125" style="8" customWidth="1"/>
    <col min="12784" max="12784" width="13.83203125" style="8" customWidth="1"/>
    <col min="12785" max="12785" width="12.33203125" style="8" customWidth="1"/>
    <col min="12786" max="12786" width="12.83203125" style="8" customWidth="1"/>
    <col min="12787" max="12787" width="16" style="8" customWidth="1"/>
    <col min="12788" max="12788" width="14.5" style="8" customWidth="1"/>
    <col min="12789" max="12789" width="10.33203125" style="8" customWidth="1"/>
    <col min="12790" max="12790" width="14.1640625" style="8" customWidth="1"/>
    <col min="12791" max="12791" width="15.33203125" style="8" customWidth="1"/>
    <col min="12792" max="12792" width="14.1640625" style="8" customWidth="1"/>
    <col min="12793" max="12793" width="12.33203125" style="8" customWidth="1"/>
    <col min="12794" max="12794" width="14" style="8" customWidth="1"/>
    <col min="12795" max="12795" width="16" style="8" customWidth="1"/>
    <col min="12796" max="12796" width="14" style="8" customWidth="1"/>
    <col min="12797" max="12798" width="14.1640625" style="8" customWidth="1"/>
    <col min="12799" max="12799" width="14" style="8" customWidth="1"/>
    <col min="12800" max="12800" width="11.33203125" style="8" customWidth="1"/>
    <col min="12801" max="12801" width="16" style="8" customWidth="1"/>
    <col min="12802" max="12802" width="11" style="8" customWidth="1"/>
    <col min="12803" max="12803" width="14.33203125" style="8" customWidth="1"/>
    <col min="12804" max="12805" width="14.1640625" style="8" customWidth="1"/>
    <col min="12806" max="12806" width="16" style="8" customWidth="1"/>
    <col min="12807" max="12807" width="11.6640625" style="8" customWidth="1"/>
    <col min="12808" max="12808" width="12" style="8" customWidth="1"/>
    <col min="12809" max="12809" width="13.83203125" style="8" customWidth="1"/>
    <col min="12810" max="13018" width="10.6640625" style="8"/>
    <col min="13019" max="13019" width="2.83203125" style="8" bestFit="1" customWidth="1"/>
    <col min="13020" max="13020" width="14.6640625" style="8" customWidth="1"/>
    <col min="13021" max="13021" width="13.5" style="8" customWidth="1"/>
    <col min="13022" max="13022" width="16.6640625" style="8" customWidth="1"/>
    <col min="13023" max="13023" width="13.5" style="8" bestFit="1" customWidth="1"/>
    <col min="13024" max="13024" width="34.6640625" style="8" bestFit="1" customWidth="1"/>
    <col min="13025" max="13025" width="11.6640625" style="8" customWidth="1"/>
    <col min="13026" max="13026" width="11" style="8" customWidth="1"/>
    <col min="13027" max="13027" width="18.33203125" style="8" customWidth="1"/>
    <col min="13028" max="13028" width="13.33203125" style="8" customWidth="1"/>
    <col min="13029" max="13029" width="12.1640625" style="8" customWidth="1"/>
    <col min="13030" max="13030" width="16" style="8" customWidth="1"/>
    <col min="13031" max="13031" width="10" style="8" customWidth="1"/>
    <col min="13032" max="13032" width="12.1640625" style="8" customWidth="1"/>
    <col min="13033" max="13033" width="11.83203125" style="8" customWidth="1"/>
    <col min="13034" max="13034" width="11.6640625" style="8" customWidth="1"/>
    <col min="13035" max="13035" width="11.5" style="8" customWidth="1"/>
    <col min="13036" max="13036" width="12.6640625" style="8" customWidth="1"/>
    <col min="13037" max="13037" width="16" style="8" customWidth="1"/>
    <col min="13038" max="13038" width="10.6640625" style="8" customWidth="1"/>
    <col min="13039" max="13039" width="11.83203125" style="8" customWidth="1"/>
    <col min="13040" max="13040" width="13.83203125" style="8" customWidth="1"/>
    <col min="13041" max="13041" width="12.33203125" style="8" customWidth="1"/>
    <col min="13042" max="13042" width="12.83203125" style="8" customWidth="1"/>
    <col min="13043" max="13043" width="16" style="8" customWidth="1"/>
    <col min="13044" max="13044" width="14.5" style="8" customWidth="1"/>
    <col min="13045" max="13045" width="10.33203125" style="8" customWidth="1"/>
    <col min="13046" max="13046" width="14.1640625" style="8" customWidth="1"/>
    <col min="13047" max="13047" width="15.33203125" style="8" customWidth="1"/>
    <col min="13048" max="13048" width="14.1640625" style="8" customWidth="1"/>
    <col min="13049" max="13049" width="12.33203125" style="8" customWidth="1"/>
    <col min="13050" max="13050" width="14" style="8" customWidth="1"/>
    <col min="13051" max="13051" width="16" style="8" customWidth="1"/>
    <col min="13052" max="13052" width="14" style="8" customWidth="1"/>
    <col min="13053" max="13054" width="14.1640625" style="8" customWidth="1"/>
    <col min="13055" max="13055" width="14" style="8" customWidth="1"/>
    <col min="13056" max="13056" width="11.33203125" style="8" customWidth="1"/>
    <col min="13057" max="13057" width="16" style="8" customWidth="1"/>
    <col min="13058" max="13058" width="11" style="8" customWidth="1"/>
    <col min="13059" max="13059" width="14.33203125" style="8" customWidth="1"/>
    <col min="13060" max="13061" width="14.1640625" style="8" customWidth="1"/>
    <col min="13062" max="13062" width="16" style="8" customWidth="1"/>
    <col min="13063" max="13063" width="11.6640625" style="8" customWidth="1"/>
    <col min="13064" max="13064" width="12" style="8" customWidth="1"/>
    <col min="13065" max="13065" width="13.83203125" style="8" customWidth="1"/>
    <col min="13066" max="13274" width="10.6640625" style="8"/>
    <col min="13275" max="13275" width="2.83203125" style="8" bestFit="1" customWidth="1"/>
    <col min="13276" max="13276" width="14.6640625" style="8" customWidth="1"/>
    <col min="13277" max="13277" width="13.5" style="8" customWidth="1"/>
    <col min="13278" max="13278" width="16.6640625" style="8" customWidth="1"/>
    <col min="13279" max="13279" width="13.5" style="8" bestFit="1" customWidth="1"/>
    <col min="13280" max="13280" width="34.6640625" style="8" bestFit="1" customWidth="1"/>
    <col min="13281" max="13281" width="11.6640625" style="8" customWidth="1"/>
    <col min="13282" max="13282" width="11" style="8" customWidth="1"/>
    <col min="13283" max="13283" width="18.33203125" style="8" customWidth="1"/>
    <col min="13284" max="13284" width="13.33203125" style="8" customWidth="1"/>
    <col min="13285" max="13285" width="12.1640625" style="8" customWidth="1"/>
    <col min="13286" max="13286" width="16" style="8" customWidth="1"/>
    <col min="13287" max="13287" width="10" style="8" customWidth="1"/>
    <col min="13288" max="13288" width="12.1640625" style="8" customWidth="1"/>
    <col min="13289" max="13289" width="11.83203125" style="8" customWidth="1"/>
    <col min="13290" max="13290" width="11.6640625" style="8" customWidth="1"/>
    <col min="13291" max="13291" width="11.5" style="8" customWidth="1"/>
    <col min="13292" max="13292" width="12.6640625" style="8" customWidth="1"/>
    <col min="13293" max="13293" width="16" style="8" customWidth="1"/>
    <col min="13294" max="13294" width="10.6640625" style="8" customWidth="1"/>
    <col min="13295" max="13295" width="11.83203125" style="8" customWidth="1"/>
    <col min="13296" max="13296" width="13.83203125" style="8" customWidth="1"/>
    <col min="13297" max="13297" width="12.33203125" style="8" customWidth="1"/>
    <col min="13298" max="13298" width="12.83203125" style="8" customWidth="1"/>
    <col min="13299" max="13299" width="16" style="8" customWidth="1"/>
    <col min="13300" max="13300" width="14.5" style="8" customWidth="1"/>
    <col min="13301" max="13301" width="10.33203125" style="8" customWidth="1"/>
    <col min="13302" max="13302" width="14.1640625" style="8" customWidth="1"/>
    <col min="13303" max="13303" width="15.33203125" style="8" customWidth="1"/>
    <col min="13304" max="13304" width="14.1640625" style="8" customWidth="1"/>
    <col min="13305" max="13305" width="12.33203125" style="8" customWidth="1"/>
    <col min="13306" max="13306" width="14" style="8" customWidth="1"/>
    <col min="13307" max="13307" width="16" style="8" customWidth="1"/>
    <col min="13308" max="13308" width="14" style="8" customWidth="1"/>
    <col min="13309" max="13310" width="14.1640625" style="8" customWidth="1"/>
    <col min="13311" max="13311" width="14" style="8" customWidth="1"/>
    <col min="13312" max="13312" width="11.33203125" style="8" customWidth="1"/>
    <col min="13313" max="13313" width="16" style="8" customWidth="1"/>
    <col min="13314" max="13314" width="11" style="8" customWidth="1"/>
    <col min="13315" max="13315" width="14.33203125" style="8" customWidth="1"/>
    <col min="13316" max="13317" width="14.1640625" style="8" customWidth="1"/>
    <col min="13318" max="13318" width="16" style="8" customWidth="1"/>
    <col min="13319" max="13319" width="11.6640625" style="8" customWidth="1"/>
    <col min="13320" max="13320" width="12" style="8" customWidth="1"/>
    <col min="13321" max="13321" width="13.83203125" style="8" customWidth="1"/>
    <col min="13322" max="13530" width="10.6640625" style="8"/>
    <col min="13531" max="13531" width="2.83203125" style="8" bestFit="1" customWidth="1"/>
    <col min="13532" max="13532" width="14.6640625" style="8" customWidth="1"/>
    <col min="13533" max="13533" width="13.5" style="8" customWidth="1"/>
    <col min="13534" max="13534" width="16.6640625" style="8" customWidth="1"/>
    <col min="13535" max="13535" width="13.5" style="8" bestFit="1" customWidth="1"/>
    <col min="13536" max="13536" width="34.6640625" style="8" bestFit="1" customWidth="1"/>
    <col min="13537" max="13537" width="11.6640625" style="8" customWidth="1"/>
    <col min="13538" max="13538" width="11" style="8" customWidth="1"/>
    <col min="13539" max="13539" width="18.33203125" style="8" customWidth="1"/>
    <col min="13540" max="13540" width="13.33203125" style="8" customWidth="1"/>
    <col min="13541" max="13541" width="12.1640625" style="8" customWidth="1"/>
    <col min="13542" max="13542" width="16" style="8" customWidth="1"/>
    <col min="13543" max="13543" width="10" style="8" customWidth="1"/>
    <col min="13544" max="13544" width="12.1640625" style="8" customWidth="1"/>
    <col min="13545" max="13545" width="11.83203125" style="8" customWidth="1"/>
    <col min="13546" max="13546" width="11.6640625" style="8" customWidth="1"/>
    <col min="13547" max="13547" width="11.5" style="8" customWidth="1"/>
    <col min="13548" max="13548" width="12.6640625" style="8" customWidth="1"/>
    <col min="13549" max="13549" width="16" style="8" customWidth="1"/>
    <col min="13550" max="13550" width="10.6640625" style="8" customWidth="1"/>
    <col min="13551" max="13551" width="11.83203125" style="8" customWidth="1"/>
    <col min="13552" max="13552" width="13.83203125" style="8" customWidth="1"/>
    <col min="13553" max="13553" width="12.33203125" style="8" customWidth="1"/>
    <col min="13554" max="13554" width="12.83203125" style="8" customWidth="1"/>
    <col min="13555" max="13555" width="16" style="8" customWidth="1"/>
    <col min="13556" max="13556" width="14.5" style="8" customWidth="1"/>
    <col min="13557" max="13557" width="10.33203125" style="8" customWidth="1"/>
    <col min="13558" max="13558" width="14.1640625" style="8" customWidth="1"/>
    <col min="13559" max="13559" width="15.33203125" style="8" customWidth="1"/>
    <col min="13560" max="13560" width="14.1640625" style="8" customWidth="1"/>
    <col min="13561" max="13561" width="12.33203125" style="8" customWidth="1"/>
    <col min="13562" max="13562" width="14" style="8" customWidth="1"/>
    <col min="13563" max="13563" width="16" style="8" customWidth="1"/>
    <col min="13564" max="13564" width="14" style="8" customWidth="1"/>
    <col min="13565" max="13566" width="14.1640625" style="8" customWidth="1"/>
    <col min="13567" max="13567" width="14" style="8" customWidth="1"/>
    <col min="13568" max="13568" width="11.33203125" style="8" customWidth="1"/>
    <col min="13569" max="13569" width="16" style="8" customWidth="1"/>
    <col min="13570" max="13570" width="11" style="8" customWidth="1"/>
    <col min="13571" max="13571" width="14.33203125" style="8" customWidth="1"/>
    <col min="13572" max="13573" width="14.1640625" style="8" customWidth="1"/>
    <col min="13574" max="13574" width="16" style="8" customWidth="1"/>
    <col min="13575" max="13575" width="11.6640625" style="8" customWidth="1"/>
    <col min="13576" max="13576" width="12" style="8" customWidth="1"/>
    <col min="13577" max="13577" width="13.83203125" style="8" customWidth="1"/>
    <col min="13578" max="13786" width="10.6640625" style="8"/>
    <col min="13787" max="13787" width="2.83203125" style="8" bestFit="1" customWidth="1"/>
    <col min="13788" max="13788" width="14.6640625" style="8" customWidth="1"/>
    <col min="13789" max="13789" width="13.5" style="8" customWidth="1"/>
    <col min="13790" max="13790" width="16.6640625" style="8" customWidth="1"/>
    <col min="13791" max="13791" width="13.5" style="8" bestFit="1" customWidth="1"/>
    <col min="13792" max="13792" width="34.6640625" style="8" bestFit="1" customWidth="1"/>
    <col min="13793" max="13793" width="11.6640625" style="8" customWidth="1"/>
    <col min="13794" max="13794" width="11" style="8" customWidth="1"/>
    <col min="13795" max="13795" width="18.33203125" style="8" customWidth="1"/>
    <col min="13796" max="13796" width="13.33203125" style="8" customWidth="1"/>
    <col min="13797" max="13797" width="12.1640625" style="8" customWidth="1"/>
    <col min="13798" max="13798" width="16" style="8" customWidth="1"/>
    <col min="13799" max="13799" width="10" style="8" customWidth="1"/>
    <col min="13800" max="13800" width="12.1640625" style="8" customWidth="1"/>
    <col min="13801" max="13801" width="11.83203125" style="8" customWidth="1"/>
    <col min="13802" max="13802" width="11.6640625" style="8" customWidth="1"/>
    <col min="13803" max="13803" width="11.5" style="8" customWidth="1"/>
    <col min="13804" max="13804" width="12.6640625" style="8" customWidth="1"/>
    <col min="13805" max="13805" width="16" style="8" customWidth="1"/>
    <col min="13806" max="13806" width="10.6640625" style="8" customWidth="1"/>
    <col min="13807" max="13807" width="11.83203125" style="8" customWidth="1"/>
    <col min="13808" max="13808" width="13.83203125" style="8" customWidth="1"/>
    <col min="13809" max="13809" width="12.33203125" style="8" customWidth="1"/>
    <col min="13810" max="13810" width="12.83203125" style="8" customWidth="1"/>
    <col min="13811" max="13811" width="16" style="8" customWidth="1"/>
    <col min="13812" max="13812" width="14.5" style="8" customWidth="1"/>
    <col min="13813" max="13813" width="10.33203125" style="8" customWidth="1"/>
    <col min="13814" max="13814" width="14.1640625" style="8" customWidth="1"/>
    <col min="13815" max="13815" width="15.33203125" style="8" customWidth="1"/>
    <col min="13816" max="13816" width="14.1640625" style="8" customWidth="1"/>
    <col min="13817" max="13817" width="12.33203125" style="8" customWidth="1"/>
    <col min="13818" max="13818" width="14" style="8" customWidth="1"/>
    <col min="13819" max="13819" width="16" style="8" customWidth="1"/>
    <col min="13820" max="13820" width="14" style="8" customWidth="1"/>
    <col min="13821" max="13822" width="14.1640625" style="8" customWidth="1"/>
    <col min="13823" max="13823" width="14" style="8" customWidth="1"/>
    <col min="13824" max="13824" width="11.33203125" style="8" customWidth="1"/>
    <col min="13825" max="13825" width="16" style="8" customWidth="1"/>
    <col min="13826" max="13826" width="11" style="8" customWidth="1"/>
    <col min="13827" max="13827" width="14.33203125" style="8" customWidth="1"/>
    <col min="13828" max="13829" width="14.1640625" style="8" customWidth="1"/>
    <col min="13830" max="13830" width="16" style="8" customWidth="1"/>
    <col min="13831" max="13831" width="11.6640625" style="8" customWidth="1"/>
    <col min="13832" max="13832" width="12" style="8" customWidth="1"/>
    <col min="13833" max="13833" width="13.83203125" style="8" customWidth="1"/>
    <col min="13834" max="14042" width="10.6640625" style="8"/>
    <col min="14043" max="14043" width="2.83203125" style="8" bestFit="1" customWidth="1"/>
    <col min="14044" max="14044" width="14.6640625" style="8" customWidth="1"/>
    <col min="14045" max="14045" width="13.5" style="8" customWidth="1"/>
    <col min="14046" max="14046" width="16.6640625" style="8" customWidth="1"/>
    <col min="14047" max="14047" width="13.5" style="8" bestFit="1" customWidth="1"/>
    <col min="14048" max="14048" width="34.6640625" style="8" bestFit="1" customWidth="1"/>
    <col min="14049" max="14049" width="11.6640625" style="8" customWidth="1"/>
    <col min="14050" max="14050" width="11" style="8" customWidth="1"/>
    <col min="14051" max="14051" width="18.33203125" style="8" customWidth="1"/>
    <col min="14052" max="14052" width="13.33203125" style="8" customWidth="1"/>
    <col min="14053" max="14053" width="12.1640625" style="8" customWidth="1"/>
    <col min="14054" max="14054" width="16" style="8" customWidth="1"/>
    <col min="14055" max="14055" width="10" style="8" customWidth="1"/>
    <col min="14056" max="14056" width="12.1640625" style="8" customWidth="1"/>
    <col min="14057" max="14057" width="11.83203125" style="8" customWidth="1"/>
    <col min="14058" max="14058" width="11.6640625" style="8" customWidth="1"/>
    <col min="14059" max="14059" width="11.5" style="8" customWidth="1"/>
    <col min="14060" max="14060" width="12.6640625" style="8" customWidth="1"/>
    <col min="14061" max="14061" width="16" style="8" customWidth="1"/>
    <col min="14062" max="14062" width="10.6640625" style="8" customWidth="1"/>
    <col min="14063" max="14063" width="11.83203125" style="8" customWidth="1"/>
    <col min="14064" max="14064" width="13.83203125" style="8" customWidth="1"/>
    <col min="14065" max="14065" width="12.33203125" style="8" customWidth="1"/>
    <col min="14066" max="14066" width="12.83203125" style="8" customWidth="1"/>
    <col min="14067" max="14067" width="16" style="8" customWidth="1"/>
    <col min="14068" max="14068" width="14.5" style="8" customWidth="1"/>
    <col min="14069" max="14069" width="10.33203125" style="8" customWidth="1"/>
    <col min="14070" max="14070" width="14.1640625" style="8" customWidth="1"/>
    <col min="14071" max="14071" width="15.33203125" style="8" customWidth="1"/>
    <col min="14072" max="14072" width="14.1640625" style="8" customWidth="1"/>
    <col min="14073" max="14073" width="12.33203125" style="8" customWidth="1"/>
    <col min="14074" max="14074" width="14" style="8" customWidth="1"/>
    <col min="14075" max="14075" width="16" style="8" customWidth="1"/>
    <col min="14076" max="14076" width="14" style="8" customWidth="1"/>
    <col min="14077" max="14078" width="14.1640625" style="8" customWidth="1"/>
    <col min="14079" max="14079" width="14" style="8" customWidth="1"/>
    <col min="14080" max="14080" width="11.33203125" style="8" customWidth="1"/>
    <col min="14081" max="14081" width="16" style="8" customWidth="1"/>
    <col min="14082" max="14082" width="11" style="8" customWidth="1"/>
    <col min="14083" max="14083" width="14.33203125" style="8" customWidth="1"/>
    <col min="14084" max="14085" width="14.1640625" style="8" customWidth="1"/>
    <col min="14086" max="14086" width="16" style="8" customWidth="1"/>
    <col min="14087" max="14087" width="11.6640625" style="8" customWidth="1"/>
    <col min="14088" max="14088" width="12" style="8" customWidth="1"/>
    <col min="14089" max="14089" width="13.83203125" style="8" customWidth="1"/>
    <col min="14090" max="14298" width="10.6640625" style="8"/>
    <col min="14299" max="14299" width="2.83203125" style="8" bestFit="1" customWidth="1"/>
    <col min="14300" max="14300" width="14.6640625" style="8" customWidth="1"/>
    <col min="14301" max="14301" width="13.5" style="8" customWidth="1"/>
    <col min="14302" max="14302" width="16.6640625" style="8" customWidth="1"/>
    <col min="14303" max="14303" width="13.5" style="8" bestFit="1" customWidth="1"/>
    <col min="14304" max="14304" width="34.6640625" style="8" bestFit="1" customWidth="1"/>
    <col min="14305" max="14305" width="11.6640625" style="8" customWidth="1"/>
    <col min="14306" max="14306" width="11" style="8" customWidth="1"/>
    <col min="14307" max="14307" width="18.33203125" style="8" customWidth="1"/>
    <col min="14308" max="14308" width="13.33203125" style="8" customWidth="1"/>
    <col min="14309" max="14309" width="12.1640625" style="8" customWidth="1"/>
    <col min="14310" max="14310" width="16" style="8" customWidth="1"/>
    <col min="14311" max="14311" width="10" style="8" customWidth="1"/>
    <col min="14312" max="14312" width="12.1640625" style="8" customWidth="1"/>
    <col min="14313" max="14313" width="11.83203125" style="8" customWidth="1"/>
    <col min="14314" max="14314" width="11.6640625" style="8" customWidth="1"/>
    <col min="14315" max="14315" width="11.5" style="8" customWidth="1"/>
    <col min="14316" max="14316" width="12.6640625" style="8" customWidth="1"/>
    <col min="14317" max="14317" width="16" style="8" customWidth="1"/>
    <col min="14318" max="14318" width="10.6640625" style="8" customWidth="1"/>
    <col min="14319" max="14319" width="11.83203125" style="8" customWidth="1"/>
    <col min="14320" max="14320" width="13.83203125" style="8" customWidth="1"/>
    <col min="14321" max="14321" width="12.33203125" style="8" customWidth="1"/>
    <col min="14322" max="14322" width="12.83203125" style="8" customWidth="1"/>
    <col min="14323" max="14323" width="16" style="8" customWidth="1"/>
    <col min="14324" max="14324" width="14.5" style="8" customWidth="1"/>
    <col min="14325" max="14325" width="10.33203125" style="8" customWidth="1"/>
    <col min="14326" max="14326" width="14.1640625" style="8" customWidth="1"/>
    <col min="14327" max="14327" width="15.33203125" style="8" customWidth="1"/>
    <col min="14328" max="14328" width="14.1640625" style="8" customWidth="1"/>
    <col min="14329" max="14329" width="12.33203125" style="8" customWidth="1"/>
    <col min="14330" max="14330" width="14" style="8" customWidth="1"/>
    <col min="14331" max="14331" width="16" style="8" customWidth="1"/>
    <col min="14332" max="14332" width="14" style="8" customWidth="1"/>
    <col min="14333" max="14334" width="14.1640625" style="8" customWidth="1"/>
    <col min="14335" max="14335" width="14" style="8" customWidth="1"/>
    <col min="14336" max="14336" width="11.33203125" style="8" customWidth="1"/>
    <col min="14337" max="14337" width="16" style="8" customWidth="1"/>
    <col min="14338" max="14338" width="11" style="8" customWidth="1"/>
    <col min="14339" max="14339" width="14.33203125" style="8" customWidth="1"/>
    <col min="14340" max="14341" width="14.1640625" style="8" customWidth="1"/>
    <col min="14342" max="14342" width="16" style="8" customWidth="1"/>
    <col min="14343" max="14343" width="11.6640625" style="8" customWidth="1"/>
    <col min="14344" max="14344" width="12" style="8" customWidth="1"/>
    <col min="14345" max="14345" width="13.83203125" style="8" customWidth="1"/>
    <col min="14346" max="14554" width="10.6640625" style="8"/>
    <col min="14555" max="14555" width="2.83203125" style="8" bestFit="1" customWidth="1"/>
    <col min="14556" max="14556" width="14.6640625" style="8" customWidth="1"/>
    <col min="14557" max="14557" width="13.5" style="8" customWidth="1"/>
    <col min="14558" max="14558" width="16.6640625" style="8" customWidth="1"/>
    <col min="14559" max="14559" width="13.5" style="8" bestFit="1" customWidth="1"/>
    <col min="14560" max="14560" width="34.6640625" style="8" bestFit="1" customWidth="1"/>
    <col min="14561" max="14561" width="11.6640625" style="8" customWidth="1"/>
    <col min="14562" max="14562" width="11" style="8" customWidth="1"/>
    <col min="14563" max="14563" width="18.33203125" style="8" customWidth="1"/>
    <col min="14564" max="14564" width="13.33203125" style="8" customWidth="1"/>
    <col min="14565" max="14565" width="12.1640625" style="8" customWidth="1"/>
    <col min="14566" max="14566" width="16" style="8" customWidth="1"/>
    <col min="14567" max="14567" width="10" style="8" customWidth="1"/>
    <col min="14568" max="14568" width="12.1640625" style="8" customWidth="1"/>
    <col min="14569" max="14569" width="11.83203125" style="8" customWidth="1"/>
    <col min="14570" max="14570" width="11.6640625" style="8" customWidth="1"/>
    <col min="14571" max="14571" width="11.5" style="8" customWidth="1"/>
    <col min="14572" max="14572" width="12.6640625" style="8" customWidth="1"/>
    <col min="14573" max="14573" width="16" style="8" customWidth="1"/>
    <col min="14574" max="14574" width="10.6640625" style="8" customWidth="1"/>
    <col min="14575" max="14575" width="11.83203125" style="8" customWidth="1"/>
    <col min="14576" max="14576" width="13.83203125" style="8" customWidth="1"/>
    <col min="14577" max="14577" width="12.33203125" style="8" customWidth="1"/>
    <col min="14578" max="14578" width="12.83203125" style="8" customWidth="1"/>
    <col min="14579" max="14579" width="16" style="8" customWidth="1"/>
    <col min="14580" max="14580" width="14.5" style="8" customWidth="1"/>
    <col min="14581" max="14581" width="10.33203125" style="8" customWidth="1"/>
    <col min="14582" max="14582" width="14.1640625" style="8" customWidth="1"/>
    <col min="14583" max="14583" width="15.33203125" style="8" customWidth="1"/>
    <col min="14584" max="14584" width="14.1640625" style="8" customWidth="1"/>
    <col min="14585" max="14585" width="12.33203125" style="8" customWidth="1"/>
    <col min="14586" max="14586" width="14" style="8" customWidth="1"/>
    <col min="14587" max="14587" width="16" style="8" customWidth="1"/>
    <col min="14588" max="14588" width="14" style="8" customWidth="1"/>
    <col min="14589" max="14590" width="14.1640625" style="8" customWidth="1"/>
    <col min="14591" max="14591" width="14" style="8" customWidth="1"/>
    <col min="14592" max="14592" width="11.33203125" style="8" customWidth="1"/>
    <col min="14593" max="14593" width="16" style="8" customWidth="1"/>
    <col min="14594" max="14594" width="11" style="8" customWidth="1"/>
    <col min="14595" max="14595" width="14.33203125" style="8" customWidth="1"/>
    <col min="14596" max="14597" width="14.1640625" style="8" customWidth="1"/>
    <col min="14598" max="14598" width="16" style="8" customWidth="1"/>
    <col min="14599" max="14599" width="11.6640625" style="8" customWidth="1"/>
    <col min="14600" max="14600" width="12" style="8" customWidth="1"/>
    <col min="14601" max="14601" width="13.83203125" style="8" customWidth="1"/>
    <col min="14602" max="14810" width="10.6640625" style="8"/>
    <col min="14811" max="14811" width="2.83203125" style="8" bestFit="1" customWidth="1"/>
    <col min="14812" max="14812" width="14.6640625" style="8" customWidth="1"/>
    <col min="14813" max="14813" width="13.5" style="8" customWidth="1"/>
    <col min="14814" max="14814" width="16.6640625" style="8" customWidth="1"/>
    <col min="14815" max="14815" width="13.5" style="8" bestFit="1" customWidth="1"/>
    <col min="14816" max="14816" width="34.6640625" style="8" bestFit="1" customWidth="1"/>
    <col min="14817" max="14817" width="11.6640625" style="8" customWidth="1"/>
    <col min="14818" max="14818" width="11" style="8" customWidth="1"/>
    <col min="14819" max="14819" width="18.33203125" style="8" customWidth="1"/>
    <col min="14820" max="14820" width="13.33203125" style="8" customWidth="1"/>
    <col min="14821" max="14821" width="12.1640625" style="8" customWidth="1"/>
    <col min="14822" max="14822" width="16" style="8" customWidth="1"/>
    <col min="14823" max="14823" width="10" style="8" customWidth="1"/>
    <col min="14824" max="14824" width="12.1640625" style="8" customWidth="1"/>
    <col min="14825" max="14825" width="11.83203125" style="8" customWidth="1"/>
    <col min="14826" max="14826" width="11.6640625" style="8" customWidth="1"/>
    <col min="14827" max="14827" width="11.5" style="8" customWidth="1"/>
    <col min="14828" max="14828" width="12.6640625" style="8" customWidth="1"/>
    <col min="14829" max="14829" width="16" style="8" customWidth="1"/>
    <col min="14830" max="14830" width="10.6640625" style="8" customWidth="1"/>
    <col min="14831" max="14831" width="11.83203125" style="8" customWidth="1"/>
    <col min="14832" max="14832" width="13.83203125" style="8" customWidth="1"/>
    <col min="14833" max="14833" width="12.33203125" style="8" customWidth="1"/>
    <col min="14834" max="14834" width="12.83203125" style="8" customWidth="1"/>
    <col min="14835" max="14835" width="16" style="8" customWidth="1"/>
    <col min="14836" max="14836" width="14.5" style="8" customWidth="1"/>
    <col min="14837" max="14837" width="10.33203125" style="8" customWidth="1"/>
    <col min="14838" max="14838" width="14.1640625" style="8" customWidth="1"/>
    <col min="14839" max="14839" width="15.33203125" style="8" customWidth="1"/>
    <col min="14840" max="14840" width="14.1640625" style="8" customWidth="1"/>
    <col min="14841" max="14841" width="12.33203125" style="8" customWidth="1"/>
    <col min="14842" max="14842" width="14" style="8" customWidth="1"/>
    <col min="14843" max="14843" width="16" style="8" customWidth="1"/>
    <col min="14844" max="14844" width="14" style="8" customWidth="1"/>
    <col min="14845" max="14846" width="14.1640625" style="8" customWidth="1"/>
    <col min="14847" max="14847" width="14" style="8" customWidth="1"/>
    <col min="14848" max="14848" width="11.33203125" style="8" customWidth="1"/>
    <col min="14849" max="14849" width="16" style="8" customWidth="1"/>
    <col min="14850" max="14850" width="11" style="8" customWidth="1"/>
    <col min="14851" max="14851" width="14.33203125" style="8" customWidth="1"/>
    <col min="14852" max="14853" width="14.1640625" style="8" customWidth="1"/>
    <col min="14854" max="14854" width="16" style="8" customWidth="1"/>
    <col min="14855" max="14855" width="11.6640625" style="8" customWidth="1"/>
    <col min="14856" max="14856" width="12" style="8" customWidth="1"/>
    <col min="14857" max="14857" width="13.83203125" style="8" customWidth="1"/>
    <col min="14858" max="15066" width="10.6640625" style="8"/>
    <col min="15067" max="15067" width="2.83203125" style="8" bestFit="1" customWidth="1"/>
    <col min="15068" max="15068" width="14.6640625" style="8" customWidth="1"/>
    <col min="15069" max="15069" width="13.5" style="8" customWidth="1"/>
    <col min="15070" max="15070" width="16.6640625" style="8" customWidth="1"/>
    <col min="15071" max="15071" width="13.5" style="8" bestFit="1" customWidth="1"/>
    <col min="15072" max="15072" width="34.6640625" style="8" bestFit="1" customWidth="1"/>
    <col min="15073" max="15073" width="11.6640625" style="8" customWidth="1"/>
    <col min="15074" max="15074" width="11" style="8" customWidth="1"/>
    <col min="15075" max="15075" width="18.33203125" style="8" customWidth="1"/>
    <col min="15076" max="15076" width="13.33203125" style="8" customWidth="1"/>
    <col min="15077" max="15077" width="12.1640625" style="8" customWidth="1"/>
    <col min="15078" max="15078" width="16" style="8" customWidth="1"/>
    <col min="15079" max="15079" width="10" style="8" customWidth="1"/>
    <col min="15080" max="15080" width="12.1640625" style="8" customWidth="1"/>
    <col min="15081" max="15081" width="11.83203125" style="8" customWidth="1"/>
    <col min="15082" max="15082" width="11.6640625" style="8" customWidth="1"/>
    <col min="15083" max="15083" width="11.5" style="8" customWidth="1"/>
    <col min="15084" max="15084" width="12.6640625" style="8" customWidth="1"/>
    <col min="15085" max="15085" width="16" style="8" customWidth="1"/>
    <col min="15086" max="15086" width="10.6640625" style="8" customWidth="1"/>
    <col min="15087" max="15087" width="11.83203125" style="8" customWidth="1"/>
    <col min="15088" max="15088" width="13.83203125" style="8" customWidth="1"/>
    <col min="15089" max="15089" width="12.33203125" style="8" customWidth="1"/>
    <col min="15090" max="15090" width="12.83203125" style="8" customWidth="1"/>
    <col min="15091" max="15091" width="16" style="8" customWidth="1"/>
    <col min="15092" max="15092" width="14.5" style="8" customWidth="1"/>
    <col min="15093" max="15093" width="10.33203125" style="8" customWidth="1"/>
    <col min="15094" max="15094" width="14.1640625" style="8" customWidth="1"/>
    <col min="15095" max="15095" width="15.33203125" style="8" customWidth="1"/>
    <col min="15096" max="15096" width="14.1640625" style="8" customWidth="1"/>
    <col min="15097" max="15097" width="12.33203125" style="8" customWidth="1"/>
    <col min="15098" max="15098" width="14" style="8" customWidth="1"/>
    <col min="15099" max="15099" width="16" style="8" customWidth="1"/>
    <col min="15100" max="15100" width="14" style="8" customWidth="1"/>
    <col min="15101" max="15102" width="14.1640625" style="8" customWidth="1"/>
    <col min="15103" max="15103" width="14" style="8" customWidth="1"/>
    <col min="15104" max="15104" width="11.33203125" style="8" customWidth="1"/>
    <col min="15105" max="15105" width="16" style="8" customWidth="1"/>
    <col min="15106" max="15106" width="11" style="8" customWidth="1"/>
    <col min="15107" max="15107" width="14.33203125" style="8" customWidth="1"/>
    <col min="15108" max="15109" width="14.1640625" style="8" customWidth="1"/>
    <col min="15110" max="15110" width="16" style="8" customWidth="1"/>
    <col min="15111" max="15111" width="11.6640625" style="8" customWidth="1"/>
    <col min="15112" max="15112" width="12" style="8" customWidth="1"/>
    <col min="15113" max="15113" width="13.83203125" style="8" customWidth="1"/>
    <col min="15114" max="15322" width="10.6640625" style="8"/>
    <col min="15323" max="15323" width="2.83203125" style="8" bestFit="1" customWidth="1"/>
    <col min="15324" max="15324" width="14.6640625" style="8" customWidth="1"/>
    <col min="15325" max="15325" width="13.5" style="8" customWidth="1"/>
    <col min="15326" max="15326" width="16.6640625" style="8" customWidth="1"/>
    <col min="15327" max="15327" width="13.5" style="8" bestFit="1" customWidth="1"/>
    <col min="15328" max="15328" width="34.6640625" style="8" bestFit="1" customWidth="1"/>
    <col min="15329" max="15329" width="11.6640625" style="8" customWidth="1"/>
    <col min="15330" max="15330" width="11" style="8" customWidth="1"/>
    <col min="15331" max="15331" width="18.33203125" style="8" customWidth="1"/>
    <col min="15332" max="15332" width="13.33203125" style="8" customWidth="1"/>
    <col min="15333" max="15333" width="12.1640625" style="8" customWidth="1"/>
    <col min="15334" max="15334" width="16" style="8" customWidth="1"/>
    <col min="15335" max="15335" width="10" style="8" customWidth="1"/>
    <col min="15336" max="15336" width="12.1640625" style="8" customWidth="1"/>
    <col min="15337" max="15337" width="11.83203125" style="8" customWidth="1"/>
    <col min="15338" max="15338" width="11.6640625" style="8" customWidth="1"/>
    <col min="15339" max="15339" width="11.5" style="8" customWidth="1"/>
    <col min="15340" max="15340" width="12.6640625" style="8" customWidth="1"/>
    <col min="15341" max="15341" width="16" style="8" customWidth="1"/>
    <col min="15342" max="15342" width="10.6640625" style="8" customWidth="1"/>
    <col min="15343" max="15343" width="11.83203125" style="8" customWidth="1"/>
    <col min="15344" max="15344" width="13.83203125" style="8" customWidth="1"/>
    <col min="15345" max="15345" width="12.33203125" style="8" customWidth="1"/>
    <col min="15346" max="15346" width="12.83203125" style="8" customWidth="1"/>
    <col min="15347" max="15347" width="16" style="8" customWidth="1"/>
    <col min="15348" max="15348" width="14.5" style="8" customWidth="1"/>
    <col min="15349" max="15349" width="10.33203125" style="8" customWidth="1"/>
    <col min="15350" max="15350" width="14.1640625" style="8" customWidth="1"/>
    <col min="15351" max="15351" width="15.33203125" style="8" customWidth="1"/>
    <col min="15352" max="15352" width="14.1640625" style="8" customWidth="1"/>
    <col min="15353" max="15353" width="12.33203125" style="8" customWidth="1"/>
    <col min="15354" max="15354" width="14" style="8" customWidth="1"/>
    <col min="15355" max="15355" width="16" style="8" customWidth="1"/>
    <col min="15356" max="15356" width="14" style="8" customWidth="1"/>
    <col min="15357" max="15358" width="14.1640625" style="8" customWidth="1"/>
    <col min="15359" max="15359" width="14" style="8" customWidth="1"/>
    <col min="15360" max="15360" width="11.33203125" style="8" customWidth="1"/>
    <col min="15361" max="15361" width="16" style="8" customWidth="1"/>
    <col min="15362" max="15362" width="11" style="8" customWidth="1"/>
    <col min="15363" max="15363" width="14.33203125" style="8" customWidth="1"/>
    <col min="15364" max="15365" width="14.1640625" style="8" customWidth="1"/>
    <col min="15366" max="15366" width="16" style="8" customWidth="1"/>
    <col min="15367" max="15367" width="11.6640625" style="8" customWidth="1"/>
    <col min="15368" max="15368" width="12" style="8" customWidth="1"/>
    <col min="15369" max="15369" width="13.83203125" style="8" customWidth="1"/>
    <col min="15370" max="15578" width="10.6640625" style="8"/>
    <col min="15579" max="15579" width="2.83203125" style="8" bestFit="1" customWidth="1"/>
    <col min="15580" max="15580" width="14.6640625" style="8" customWidth="1"/>
    <col min="15581" max="15581" width="13.5" style="8" customWidth="1"/>
    <col min="15582" max="15582" width="16.6640625" style="8" customWidth="1"/>
    <col min="15583" max="15583" width="13.5" style="8" bestFit="1" customWidth="1"/>
    <col min="15584" max="15584" width="34.6640625" style="8" bestFit="1" customWidth="1"/>
    <col min="15585" max="15585" width="11.6640625" style="8" customWidth="1"/>
    <col min="15586" max="15586" width="11" style="8" customWidth="1"/>
    <col min="15587" max="15587" width="18.33203125" style="8" customWidth="1"/>
    <col min="15588" max="15588" width="13.33203125" style="8" customWidth="1"/>
    <col min="15589" max="15589" width="12.1640625" style="8" customWidth="1"/>
    <col min="15590" max="15590" width="16" style="8" customWidth="1"/>
    <col min="15591" max="15591" width="10" style="8" customWidth="1"/>
    <col min="15592" max="15592" width="12.1640625" style="8" customWidth="1"/>
    <col min="15593" max="15593" width="11.83203125" style="8" customWidth="1"/>
    <col min="15594" max="15594" width="11.6640625" style="8" customWidth="1"/>
    <col min="15595" max="15595" width="11.5" style="8" customWidth="1"/>
    <col min="15596" max="15596" width="12.6640625" style="8" customWidth="1"/>
    <col min="15597" max="15597" width="16" style="8" customWidth="1"/>
    <col min="15598" max="15598" width="10.6640625" style="8" customWidth="1"/>
    <col min="15599" max="15599" width="11.83203125" style="8" customWidth="1"/>
    <col min="15600" max="15600" width="13.83203125" style="8" customWidth="1"/>
    <col min="15601" max="15601" width="12.33203125" style="8" customWidth="1"/>
    <col min="15602" max="15602" width="12.83203125" style="8" customWidth="1"/>
    <col min="15603" max="15603" width="16" style="8" customWidth="1"/>
    <col min="15604" max="15604" width="14.5" style="8" customWidth="1"/>
    <col min="15605" max="15605" width="10.33203125" style="8" customWidth="1"/>
    <col min="15606" max="15606" width="14.1640625" style="8" customWidth="1"/>
    <col min="15607" max="15607" width="15.33203125" style="8" customWidth="1"/>
    <col min="15608" max="15608" width="14.1640625" style="8" customWidth="1"/>
    <col min="15609" max="15609" width="12.33203125" style="8" customWidth="1"/>
    <col min="15610" max="15610" width="14" style="8" customWidth="1"/>
    <col min="15611" max="15611" width="16" style="8" customWidth="1"/>
    <col min="15612" max="15612" width="14" style="8" customWidth="1"/>
    <col min="15613" max="15614" width="14.1640625" style="8" customWidth="1"/>
    <col min="15615" max="15615" width="14" style="8" customWidth="1"/>
    <col min="15616" max="15616" width="11.33203125" style="8" customWidth="1"/>
    <col min="15617" max="15617" width="16" style="8" customWidth="1"/>
    <col min="15618" max="15618" width="11" style="8" customWidth="1"/>
    <col min="15619" max="15619" width="14.33203125" style="8" customWidth="1"/>
    <col min="15620" max="15621" width="14.1640625" style="8" customWidth="1"/>
    <col min="15622" max="15622" width="16" style="8" customWidth="1"/>
    <col min="15623" max="15623" width="11.6640625" style="8" customWidth="1"/>
    <col min="15624" max="15624" width="12" style="8" customWidth="1"/>
    <col min="15625" max="15625" width="13.83203125" style="8" customWidth="1"/>
    <col min="15626" max="15834" width="10.6640625" style="8"/>
    <col min="15835" max="15835" width="2.83203125" style="8" bestFit="1" customWidth="1"/>
    <col min="15836" max="15836" width="14.6640625" style="8" customWidth="1"/>
    <col min="15837" max="15837" width="13.5" style="8" customWidth="1"/>
    <col min="15838" max="15838" width="16.6640625" style="8" customWidth="1"/>
    <col min="15839" max="15839" width="13.5" style="8" bestFit="1" customWidth="1"/>
    <col min="15840" max="15840" width="34.6640625" style="8" bestFit="1" customWidth="1"/>
    <col min="15841" max="15841" width="11.6640625" style="8" customWidth="1"/>
    <col min="15842" max="15842" width="11" style="8" customWidth="1"/>
    <col min="15843" max="15843" width="18.33203125" style="8" customWidth="1"/>
    <col min="15844" max="15844" width="13.33203125" style="8" customWidth="1"/>
    <col min="15845" max="15845" width="12.1640625" style="8" customWidth="1"/>
    <col min="15846" max="15846" width="16" style="8" customWidth="1"/>
    <col min="15847" max="15847" width="10" style="8" customWidth="1"/>
    <col min="15848" max="15848" width="12.1640625" style="8" customWidth="1"/>
    <col min="15849" max="15849" width="11.83203125" style="8" customWidth="1"/>
    <col min="15850" max="15850" width="11.6640625" style="8" customWidth="1"/>
    <col min="15851" max="15851" width="11.5" style="8" customWidth="1"/>
    <col min="15852" max="15852" width="12.6640625" style="8" customWidth="1"/>
    <col min="15853" max="15853" width="16" style="8" customWidth="1"/>
    <col min="15854" max="15854" width="10.6640625" style="8" customWidth="1"/>
    <col min="15855" max="15855" width="11.83203125" style="8" customWidth="1"/>
    <col min="15856" max="15856" width="13.83203125" style="8" customWidth="1"/>
    <col min="15857" max="15857" width="12.33203125" style="8" customWidth="1"/>
    <col min="15858" max="15858" width="12.83203125" style="8" customWidth="1"/>
    <col min="15859" max="15859" width="16" style="8" customWidth="1"/>
    <col min="15860" max="15860" width="14.5" style="8" customWidth="1"/>
    <col min="15861" max="15861" width="10.33203125" style="8" customWidth="1"/>
    <col min="15862" max="15862" width="14.1640625" style="8" customWidth="1"/>
    <col min="15863" max="15863" width="15.33203125" style="8" customWidth="1"/>
    <col min="15864" max="15864" width="14.1640625" style="8" customWidth="1"/>
    <col min="15865" max="15865" width="12.33203125" style="8" customWidth="1"/>
    <col min="15866" max="15866" width="14" style="8" customWidth="1"/>
    <col min="15867" max="15867" width="16" style="8" customWidth="1"/>
    <col min="15868" max="15868" width="14" style="8" customWidth="1"/>
    <col min="15869" max="15870" width="14.1640625" style="8" customWidth="1"/>
    <col min="15871" max="15871" width="14" style="8" customWidth="1"/>
    <col min="15872" max="15872" width="11.33203125" style="8" customWidth="1"/>
    <col min="15873" max="15873" width="16" style="8" customWidth="1"/>
    <col min="15874" max="15874" width="11" style="8" customWidth="1"/>
    <col min="15875" max="15875" width="14.33203125" style="8" customWidth="1"/>
    <col min="15876" max="15877" width="14.1640625" style="8" customWidth="1"/>
    <col min="15878" max="15878" width="16" style="8" customWidth="1"/>
    <col min="15879" max="15879" width="11.6640625" style="8" customWidth="1"/>
    <col min="15880" max="15880" width="12" style="8" customWidth="1"/>
    <col min="15881" max="15881" width="13.83203125" style="8" customWidth="1"/>
    <col min="15882" max="16090" width="10.6640625" style="8"/>
    <col min="16091" max="16091" width="2.83203125" style="8" bestFit="1" customWidth="1"/>
    <col min="16092" max="16092" width="14.6640625" style="8" customWidth="1"/>
    <col min="16093" max="16093" width="13.5" style="8" customWidth="1"/>
    <col min="16094" max="16094" width="16.6640625" style="8" customWidth="1"/>
    <col min="16095" max="16095" width="13.5" style="8" bestFit="1" customWidth="1"/>
    <col min="16096" max="16096" width="34.6640625" style="8" bestFit="1" customWidth="1"/>
    <col min="16097" max="16097" width="11.6640625" style="8" customWidth="1"/>
    <col min="16098" max="16098" width="11" style="8" customWidth="1"/>
    <col min="16099" max="16099" width="18.33203125" style="8" customWidth="1"/>
    <col min="16100" max="16100" width="13.33203125" style="8" customWidth="1"/>
    <col min="16101" max="16101" width="12.1640625" style="8" customWidth="1"/>
    <col min="16102" max="16102" width="16" style="8" customWidth="1"/>
    <col min="16103" max="16103" width="10" style="8" customWidth="1"/>
    <col min="16104" max="16104" width="12.1640625" style="8" customWidth="1"/>
    <col min="16105" max="16105" width="11.83203125" style="8" customWidth="1"/>
    <col min="16106" max="16106" width="11.6640625" style="8" customWidth="1"/>
    <col min="16107" max="16107" width="11.5" style="8" customWidth="1"/>
    <col min="16108" max="16108" width="12.6640625" style="8" customWidth="1"/>
    <col min="16109" max="16109" width="16" style="8" customWidth="1"/>
    <col min="16110" max="16110" width="10.6640625" style="8" customWidth="1"/>
    <col min="16111" max="16111" width="11.83203125" style="8" customWidth="1"/>
    <col min="16112" max="16112" width="13.83203125" style="8" customWidth="1"/>
    <col min="16113" max="16113" width="12.33203125" style="8" customWidth="1"/>
    <col min="16114" max="16114" width="12.83203125" style="8" customWidth="1"/>
    <col min="16115" max="16115" width="16" style="8" customWidth="1"/>
    <col min="16116" max="16116" width="14.5" style="8" customWidth="1"/>
    <col min="16117" max="16117" width="10.33203125" style="8" customWidth="1"/>
    <col min="16118" max="16118" width="14.1640625" style="8" customWidth="1"/>
    <col min="16119" max="16119" width="15.33203125" style="8" customWidth="1"/>
    <col min="16120" max="16120" width="14.1640625" style="8" customWidth="1"/>
    <col min="16121" max="16121" width="12.33203125" style="8" customWidth="1"/>
    <col min="16122" max="16122" width="14" style="8" customWidth="1"/>
    <col min="16123" max="16123" width="16" style="8" customWidth="1"/>
    <col min="16124" max="16124" width="14" style="8" customWidth="1"/>
    <col min="16125" max="16126" width="14.1640625" style="8" customWidth="1"/>
    <col min="16127" max="16127" width="14" style="8" customWidth="1"/>
    <col min="16128" max="16128" width="11.33203125" style="8" customWidth="1"/>
    <col min="16129" max="16129" width="16" style="8" customWidth="1"/>
    <col min="16130" max="16130" width="11" style="8" customWidth="1"/>
    <col min="16131" max="16131" width="14.33203125" style="8" customWidth="1"/>
    <col min="16132" max="16133" width="14.1640625" style="8" customWidth="1"/>
    <col min="16134" max="16134" width="16" style="8" customWidth="1"/>
    <col min="16135" max="16135" width="11.6640625" style="8" customWidth="1"/>
    <col min="16136" max="16136" width="12" style="8" customWidth="1"/>
    <col min="16137" max="16137" width="13.83203125" style="8" customWidth="1"/>
    <col min="16138" max="16384" width="10.6640625" style="8"/>
  </cols>
  <sheetData>
    <row r="1" spans="1:43" s="2" customFormat="1" ht="10.5" customHeight="1" x14ac:dyDescent="0.15">
      <c r="A1" s="42" t="s">
        <v>29</v>
      </c>
      <c r="B1" s="42" t="s">
        <v>31</v>
      </c>
      <c r="C1" s="42"/>
      <c r="D1" s="42"/>
      <c r="E1" s="42"/>
      <c r="F1" s="42"/>
      <c r="G1" s="45"/>
      <c r="H1" s="1"/>
      <c r="I1" s="42" t="s">
        <v>32</v>
      </c>
      <c r="J1" s="45"/>
      <c r="K1" s="45"/>
      <c r="L1" s="45"/>
      <c r="M1" s="45"/>
      <c r="N1" s="45"/>
      <c r="O1" s="45"/>
      <c r="P1" s="1"/>
      <c r="Q1" s="42" t="s">
        <v>33</v>
      </c>
      <c r="R1" s="42"/>
      <c r="S1" s="42"/>
      <c r="T1" s="42"/>
      <c r="U1" s="42"/>
      <c r="V1" s="42"/>
      <c r="W1" s="1"/>
      <c r="X1" s="42" t="s">
        <v>34</v>
      </c>
      <c r="Y1" s="42"/>
      <c r="Z1" s="42"/>
      <c r="AA1" s="42"/>
      <c r="AB1" s="42"/>
      <c r="AC1" s="42"/>
      <c r="AD1" s="42"/>
      <c r="AE1" s="42"/>
      <c r="AF1" s="1"/>
      <c r="AG1" s="42" t="s">
        <v>35</v>
      </c>
      <c r="AH1" s="42"/>
      <c r="AI1" s="42"/>
      <c r="AJ1" s="42"/>
      <c r="AK1" s="42"/>
      <c r="AL1" s="42"/>
      <c r="AM1" s="1"/>
      <c r="AN1" s="42" t="s">
        <v>10</v>
      </c>
      <c r="AO1" s="42"/>
      <c r="AP1" s="42"/>
      <c r="AQ1" s="43"/>
    </row>
    <row r="2" spans="1:43" s="2" customFormat="1" ht="10.5" x14ac:dyDescent="0.15">
      <c r="A2" s="44"/>
      <c r="B2" s="3" t="s">
        <v>11</v>
      </c>
      <c r="C2" s="3" t="s">
        <v>12</v>
      </c>
      <c r="D2" s="3" t="s">
        <v>13</v>
      </c>
      <c r="E2" s="3" t="s">
        <v>14</v>
      </c>
      <c r="F2" s="3" t="s">
        <v>62</v>
      </c>
      <c r="G2" s="4" t="s">
        <v>9</v>
      </c>
      <c r="H2" s="4"/>
      <c r="I2" s="3" t="s">
        <v>16</v>
      </c>
      <c r="J2" s="3" t="s">
        <v>17</v>
      </c>
      <c r="K2" s="3" t="s">
        <v>18</v>
      </c>
      <c r="L2" s="3" t="s">
        <v>30</v>
      </c>
      <c r="M2" s="3" t="s">
        <v>63</v>
      </c>
      <c r="N2" s="3" t="s">
        <v>64</v>
      </c>
      <c r="O2" s="4" t="s">
        <v>9</v>
      </c>
      <c r="P2" s="4"/>
      <c r="Q2" s="3" t="s">
        <v>19</v>
      </c>
      <c r="R2" s="3" t="s">
        <v>20</v>
      </c>
      <c r="S2" s="3" t="s">
        <v>21</v>
      </c>
      <c r="T2" s="3" t="s">
        <v>22</v>
      </c>
      <c r="U2" s="3" t="s">
        <v>65</v>
      </c>
      <c r="V2" s="4" t="s">
        <v>9</v>
      </c>
      <c r="W2" s="4"/>
      <c r="X2" s="3" t="s">
        <v>23</v>
      </c>
      <c r="Y2" s="3" t="s">
        <v>24</v>
      </c>
      <c r="Z2" s="3" t="s">
        <v>25</v>
      </c>
      <c r="AA2" s="3" t="s">
        <v>66</v>
      </c>
      <c r="AB2" s="3" t="s">
        <v>67</v>
      </c>
      <c r="AC2" s="3" t="s">
        <v>68</v>
      </c>
      <c r="AD2" s="3" t="s">
        <v>69</v>
      </c>
      <c r="AE2" s="4" t="s">
        <v>9</v>
      </c>
      <c r="AF2" s="4"/>
      <c r="AG2" s="3" t="s">
        <v>26</v>
      </c>
      <c r="AH2" s="3" t="s">
        <v>27</v>
      </c>
      <c r="AI2" s="3" t="s">
        <v>28</v>
      </c>
      <c r="AJ2" s="3" t="s">
        <v>70</v>
      </c>
      <c r="AK2" s="3" t="s">
        <v>71</v>
      </c>
      <c r="AL2" s="4" t="s">
        <v>9</v>
      </c>
      <c r="AM2" s="4"/>
      <c r="AN2" s="3" t="s">
        <v>8</v>
      </c>
      <c r="AO2" s="3" t="s">
        <v>7</v>
      </c>
      <c r="AP2" s="3" t="s">
        <v>6</v>
      </c>
      <c r="AQ2" s="4"/>
    </row>
    <row r="3" spans="1:43" ht="14.25" customHeight="1" x14ac:dyDescent="0.15">
      <c r="A3" s="5">
        <v>1</v>
      </c>
      <c r="B3" s="6">
        <f>Textual!E2</f>
        <v>4</v>
      </c>
      <c r="C3" s="6">
        <f>Textual!F2</f>
        <v>4</v>
      </c>
      <c r="D3" s="6">
        <f>Textual!G2</f>
        <v>4</v>
      </c>
      <c r="E3" s="6">
        <f>Textual!H2</f>
        <v>4</v>
      </c>
      <c r="F3" s="6">
        <f>Textual!I2</f>
        <v>4</v>
      </c>
      <c r="G3" s="7">
        <f>IFERROR(AVERAGE(B3:F3),"")</f>
        <v>4</v>
      </c>
      <c r="H3" s="7"/>
      <c r="I3" s="6">
        <f>Textual!K2</f>
        <v>4</v>
      </c>
      <c r="J3" s="6">
        <f>Textual!L2</f>
        <v>4</v>
      </c>
      <c r="K3" s="6">
        <f>Textual!M2</f>
        <v>4</v>
      </c>
      <c r="L3" s="6">
        <f>Textual!N2</f>
        <v>4</v>
      </c>
      <c r="M3" s="6">
        <f>Textual!O2</f>
        <v>4</v>
      </c>
      <c r="N3" s="6">
        <f>Textual!P2</f>
        <v>4</v>
      </c>
      <c r="O3" s="7">
        <f>AVERAGE(I3:N3)</f>
        <v>4</v>
      </c>
      <c r="P3" s="7"/>
      <c r="Q3" s="6">
        <f>Textual!R2</f>
        <v>4</v>
      </c>
      <c r="R3" s="6">
        <f>Textual!S2</f>
        <v>4</v>
      </c>
      <c r="S3" s="6">
        <f>Textual!T2</f>
        <v>4</v>
      </c>
      <c r="T3" s="6">
        <f>Textual!U2</f>
        <v>4</v>
      </c>
      <c r="U3" s="6">
        <f>Textual!V2</f>
        <v>4</v>
      </c>
      <c r="V3" s="7">
        <f>AVERAGE(Q3:U3)</f>
        <v>4</v>
      </c>
      <c r="W3" s="7"/>
      <c r="X3" s="6">
        <f>Textual!X2</f>
        <v>4</v>
      </c>
      <c r="Y3" s="6">
        <f>Textual!Y2</f>
        <v>4</v>
      </c>
      <c r="Z3" s="6">
        <f>Textual!Z2</f>
        <v>4</v>
      </c>
      <c r="AA3" s="6">
        <f>Textual!AA2</f>
        <v>4</v>
      </c>
      <c r="AB3" s="6">
        <f>Textual!AB2</f>
        <v>4</v>
      </c>
      <c r="AC3" s="6">
        <f>Textual!AC2</f>
        <v>4</v>
      </c>
      <c r="AD3" s="6">
        <f>Textual!AD2</f>
        <v>4</v>
      </c>
      <c r="AE3" s="7">
        <f>AVERAGE(X3:AD3)</f>
        <v>4</v>
      </c>
      <c r="AF3" s="7"/>
      <c r="AG3" s="6">
        <f>Textual!AF2</f>
        <v>4</v>
      </c>
      <c r="AH3" s="6">
        <f>Textual!AG2</f>
        <v>4</v>
      </c>
      <c r="AI3" s="6">
        <f>Textual!AH2</f>
        <v>4</v>
      </c>
      <c r="AJ3" s="6">
        <f>Textual!AI2</f>
        <v>4</v>
      </c>
      <c r="AK3" s="6">
        <f>Textual!AJ2</f>
        <v>4</v>
      </c>
      <c r="AL3" s="7">
        <f>AVERAGE(AG3:AK3)</f>
        <v>4</v>
      </c>
      <c r="AM3" s="7"/>
      <c r="AN3" s="30" t="str">
        <f>IF(Textual!AL2=4,"Successful in all settings.",IF(Textual!AL2=3,"Succesful in most settings.",IF(Textual!AL2=2,"Success doubtful in many educatoinal settings.",IF(Textual!AL2=1,"Success doubtful in any setting."))))</f>
        <v>Successful in all settings.</v>
      </c>
      <c r="AO3" s="30" t="str">
        <f>IF(Textual!AM2=4,"Recommend without reservation.",IF(Textual!AM2=3,"Would recommend with minor reservations.",IF(Textual!AM2=2,"Recommendations limited with major reservations.",IF(Textual!AM2=1,"Unable to recommend in any setting. Further preparation necessary for certification."))))</f>
        <v>Recommend without reservation.</v>
      </c>
      <c r="AP3" s="30" t="str">
        <f>IF(Textual!AN2=4,"A (Target)",IF(Textual!AN2=3,"B (Acceptable)",IF(Textual!AN2=2,"C (Acceptable)",IF(Textual!AN2=1,"I (Unacceptable)"))))</f>
        <v>A (Target)</v>
      </c>
      <c r="AQ3" s="7"/>
    </row>
    <row r="4" spans="1:43" ht="14.25" customHeight="1" x14ac:dyDescent="0.15">
      <c r="A4" s="5">
        <v>2</v>
      </c>
      <c r="B4" s="6">
        <f>Textual!F3</f>
        <v>4</v>
      </c>
      <c r="C4" s="6">
        <f>Textual!H3</f>
        <v>4</v>
      </c>
      <c r="D4" s="6" t="str">
        <f>Textual!J3</f>
        <v>NV</v>
      </c>
      <c r="E4" s="6">
        <f>Textual!L3</f>
        <v>4</v>
      </c>
      <c r="F4" s="6">
        <f>Textual!N3</f>
        <v>4</v>
      </c>
      <c r="G4" s="7">
        <f t="shared" ref="G4:G8" si="0">IFERROR(AVERAGE(B4:F4),"")</f>
        <v>4</v>
      </c>
      <c r="H4" s="7"/>
      <c r="I4" s="6">
        <f>Textual!K3</f>
        <v>4</v>
      </c>
      <c r="J4" s="6">
        <f>Textual!L3</f>
        <v>4</v>
      </c>
      <c r="K4" s="6">
        <f>Textual!M3</f>
        <v>4</v>
      </c>
      <c r="L4" s="6">
        <f>Textual!N3</f>
        <v>4</v>
      </c>
      <c r="M4" s="6">
        <f>Textual!O3</f>
        <v>4</v>
      </c>
      <c r="N4" s="6">
        <f>Textual!P3</f>
        <v>4</v>
      </c>
      <c r="O4" s="7">
        <f t="shared" ref="O4:O8" si="1">AVERAGE(I4:N4)</f>
        <v>4</v>
      </c>
      <c r="P4" s="7"/>
      <c r="Q4" s="6">
        <f>Textual!R3</f>
        <v>4</v>
      </c>
      <c r="R4" s="6">
        <f>Textual!S3</f>
        <v>4</v>
      </c>
      <c r="S4" s="6">
        <f>Textual!T3</f>
        <v>4</v>
      </c>
      <c r="T4" s="6">
        <f>Textual!U3</f>
        <v>4</v>
      </c>
      <c r="U4" s="6">
        <f>Textual!V3</f>
        <v>4</v>
      </c>
      <c r="V4" s="7">
        <f t="shared" ref="V4:V8" si="2">AVERAGE(Q4:U4)</f>
        <v>4</v>
      </c>
      <c r="W4" s="7"/>
      <c r="X4" s="6">
        <f>Textual!X3</f>
        <v>4</v>
      </c>
      <c r="Y4" s="6">
        <f>Textual!Y3</f>
        <v>4</v>
      </c>
      <c r="Z4" s="6">
        <f>Textual!Z3</f>
        <v>4</v>
      </c>
      <c r="AA4" s="6">
        <f>Textual!AA3</f>
        <v>4</v>
      </c>
      <c r="AB4" s="6">
        <f>Textual!AB3</f>
        <v>4</v>
      </c>
      <c r="AC4" s="6">
        <f>Textual!AC3</f>
        <v>4</v>
      </c>
      <c r="AD4" s="6">
        <f>Textual!AD3</f>
        <v>4</v>
      </c>
      <c r="AE4" s="7">
        <f t="shared" ref="AE4:AE8" si="3">AVERAGE(X4:AD4)</f>
        <v>4</v>
      </c>
      <c r="AF4" s="7"/>
      <c r="AG4" s="6">
        <f>Textual!AF3</f>
        <v>4</v>
      </c>
      <c r="AH4" s="6">
        <f>Textual!AG3</f>
        <v>4</v>
      </c>
      <c r="AI4" s="6">
        <f>Textual!AH3</f>
        <v>4</v>
      </c>
      <c r="AJ4" s="6">
        <f>Textual!AI3</f>
        <v>4</v>
      </c>
      <c r="AK4" s="6">
        <f>Textual!AJ3</f>
        <v>4</v>
      </c>
      <c r="AL4" s="7">
        <f t="shared" ref="AL4:AL8" si="4">AVERAGE(AG4:AK4)</f>
        <v>4</v>
      </c>
      <c r="AM4" s="7"/>
      <c r="AN4" s="30" t="str">
        <f>IF(Textual!AN3=4,"Successful in all settings.",IF(Textual!AN3=3,"Succesful in most settings.",IF(Textual!AN3=2,"Success doubtful in many educatoinal settings.",IF(Textual!AN3=1,"Success doubtful in any setting."))))</f>
        <v>Successful in all settings.</v>
      </c>
      <c r="AO4" s="30" t="str">
        <f>IF(Textual!AM3=4,"Recommend without reservation.",IF(Textual!AM3=3,"Would recommend with minor reservations.",IF(Textual!AM3=2,"Recommendations limited with major reservations.",IF(Textual!AM3=1,"Unable to recommend in any setting. Further preparation necessary for certification."))))</f>
        <v>Recommend without reservation.</v>
      </c>
      <c r="AP4" s="30" t="str">
        <f>IF(Textual!AN3=4,"A (Target)",IF(Textual!AN3=3,"B (Acceptable)",IF(Textual!AN3=2,"C (Acceptable)",IF(Textual!AN3=1,"I (Unacceptable)"))))</f>
        <v>A (Target)</v>
      </c>
      <c r="AQ4" s="7"/>
    </row>
    <row r="5" spans="1:43" ht="14.25" customHeight="1" x14ac:dyDescent="0.15">
      <c r="A5" s="5">
        <v>3</v>
      </c>
      <c r="B5" s="6">
        <f>Textual!F4</f>
        <v>4</v>
      </c>
      <c r="C5" s="6">
        <f>Textual!H4</f>
        <v>4</v>
      </c>
      <c r="D5" s="6" t="str">
        <f>Textual!J4</f>
        <v>NV</v>
      </c>
      <c r="E5" s="6">
        <f>Textual!L4</f>
        <v>3</v>
      </c>
      <c r="F5" s="6">
        <f>Textual!N4</f>
        <v>4</v>
      </c>
      <c r="G5" s="7">
        <f t="shared" si="0"/>
        <v>3.75</v>
      </c>
      <c r="H5" s="7"/>
      <c r="I5" s="6">
        <f>Textual!K4</f>
        <v>4</v>
      </c>
      <c r="J5" s="6">
        <f>Textual!L4</f>
        <v>3</v>
      </c>
      <c r="K5" s="6">
        <f>Textual!M4</f>
        <v>4</v>
      </c>
      <c r="L5" s="6">
        <f>Textual!N4</f>
        <v>4</v>
      </c>
      <c r="M5" s="6">
        <f>Textual!O4</f>
        <v>3</v>
      </c>
      <c r="N5" s="6">
        <f>Textual!P4</f>
        <v>4</v>
      </c>
      <c r="O5" s="7">
        <f t="shared" si="1"/>
        <v>3.6666666666666665</v>
      </c>
      <c r="P5" s="7"/>
      <c r="Q5" s="6">
        <f>Textual!R4</f>
        <v>4</v>
      </c>
      <c r="R5" s="6">
        <f>Textual!S4</f>
        <v>4</v>
      </c>
      <c r="S5" s="6">
        <f>Textual!T4</f>
        <v>4</v>
      </c>
      <c r="T5" s="6">
        <f>Textual!U4</f>
        <v>4</v>
      </c>
      <c r="U5" s="6">
        <f>Textual!V4</f>
        <v>4</v>
      </c>
      <c r="V5" s="7">
        <f t="shared" si="2"/>
        <v>4</v>
      </c>
      <c r="W5" s="7"/>
      <c r="X5" s="6">
        <f>Textual!X4</f>
        <v>4</v>
      </c>
      <c r="Y5" s="6">
        <f>Textual!Y4</f>
        <v>4</v>
      </c>
      <c r="Z5" s="6">
        <f>Textual!Z4</f>
        <v>4</v>
      </c>
      <c r="AA5" s="6">
        <f>Textual!AA4</f>
        <v>3</v>
      </c>
      <c r="AB5" s="6">
        <f>Textual!AB4</f>
        <v>4</v>
      </c>
      <c r="AC5" s="6">
        <f>Textual!AC4</f>
        <v>4</v>
      </c>
      <c r="AD5" s="6">
        <f>Textual!AD4</f>
        <v>4</v>
      </c>
      <c r="AE5" s="7">
        <f t="shared" si="3"/>
        <v>3.8571428571428572</v>
      </c>
      <c r="AF5" s="7"/>
      <c r="AG5" s="6">
        <f>Textual!AF4</f>
        <v>4</v>
      </c>
      <c r="AH5" s="6">
        <f>Textual!AG4</f>
        <v>4</v>
      </c>
      <c r="AI5" s="6">
        <f>Textual!AH4</f>
        <v>4</v>
      </c>
      <c r="AJ5" s="6">
        <f>Textual!AI4</f>
        <v>4</v>
      </c>
      <c r="AK5" s="6">
        <f>Textual!AJ4</f>
        <v>4</v>
      </c>
      <c r="AL5" s="7">
        <f t="shared" si="4"/>
        <v>4</v>
      </c>
      <c r="AM5" s="7"/>
      <c r="AN5" s="30" t="str">
        <f>IF(Textual!AN4=4,"Successful in all settings.",IF(Textual!AN4=3,"Succesful in most settings.",IF(Textual!AN4=2,"Success doubtful in many educatoinal settings.",IF(Textual!AN4=1,"Success doubtful in any setting."))))</f>
        <v>Successful in all settings.</v>
      </c>
      <c r="AO5" s="30" t="str">
        <f>IF(Textual!AM4=4,"Recommend without reservation.",IF(Textual!AM4=3,"Would recommend with minor reservations.",IF(Textual!AM4=2,"Recommendations limited with major reservations.",IF(Textual!AM4=1,"Unable to recommend in any setting. Further preparation necessary for certification."))))</f>
        <v>Recommend without reservation.</v>
      </c>
      <c r="AP5" s="30" t="str">
        <f>IF(Textual!AN4=4,"A (Target)",IF(Textual!AN4=3,"B (Acceptable)",IF(Textual!AN4=2,"C (Acceptable)",IF(Textual!AN4=1,"I (Unacceptable)"))))</f>
        <v>A (Target)</v>
      </c>
      <c r="AQ5" s="7"/>
    </row>
    <row r="6" spans="1:43" ht="14.25" customHeight="1" x14ac:dyDescent="0.15">
      <c r="A6" s="5">
        <v>4</v>
      </c>
      <c r="B6" s="6">
        <f>Textual!F5</f>
        <v>4</v>
      </c>
      <c r="C6" s="6">
        <f>Textual!H5</f>
        <v>3</v>
      </c>
      <c r="D6" s="6" t="str">
        <f>Textual!J5</f>
        <v>NV</v>
      </c>
      <c r="E6" s="6">
        <f>Textual!L5</f>
        <v>4</v>
      </c>
      <c r="F6" s="6">
        <f>Textual!N5</f>
        <v>4</v>
      </c>
      <c r="G6" s="7">
        <f t="shared" si="0"/>
        <v>3.75</v>
      </c>
      <c r="H6" s="7"/>
      <c r="I6" s="6">
        <f>Textual!K5</f>
        <v>4</v>
      </c>
      <c r="J6" s="6">
        <f>Textual!L5</f>
        <v>4</v>
      </c>
      <c r="K6" s="6">
        <f>Textual!M5</f>
        <v>4</v>
      </c>
      <c r="L6" s="6">
        <f>Textual!N5</f>
        <v>4</v>
      </c>
      <c r="M6" s="6">
        <f>Textual!O5</f>
        <v>4</v>
      </c>
      <c r="N6" s="6">
        <f>Textual!P5</f>
        <v>4</v>
      </c>
      <c r="O6" s="7">
        <f t="shared" si="1"/>
        <v>4</v>
      </c>
      <c r="P6" s="7"/>
      <c r="Q6" s="6">
        <f>Textual!R5</f>
        <v>4</v>
      </c>
      <c r="R6" s="6">
        <f>Textual!S5</f>
        <v>4</v>
      </c>
      <c r="S6" s="6">
        <f>Textual!T5</f>
        <v>4</v>
      </c>
      <c r="T6" s="6">
        <f>Textual!U5</f>
        <v>4</v>
      </c>
      <c r="U6" s="6">
        <f>Textual!V5</f>
        <v>4</v>
      </c>
      <c r="V6" s="7">
        <f t="shared" si="2"/>
        <v>4</v>
      </c>
      <c r="W6" s="7"/>
      <c r="X6" s="6">
        <f>Textual!X5</f>
        <v>4</v>
      </c>
      <c r="Y6" s="6">
        <f>Textual!Y5</f>
        <v>4</v>
      </c>
      <c r="Z6" s="6">
        <f>Textual!Z5</f>
        <v>4</v>
      </c>
      <c r="AA6" s="6">
        <f>Textual!AA5</f>
        <v>4</v>
      </c>
      <c r="AB6" s="6">
        <f>Textual!AB5</f>
        <v>4</v>
      </c>
      <c r="AC6" s="6">
        <f>Textual!AC5</f>
        <v>4</v>
      </c>
      <c r="AD6" s="6">
        <f>Textual!AD5</f>
        <v>4</v>
      </c>
      <c r="AE6" s="7">
        <f t="shared" si="3"/>
        <v>4</v>
      </c>
      <c r="AF6" s="7"/>
      <c r="AG6" s="6">
        <f>Textual!AF5</f>
        <v>4</v>
      </c>
      <c r="AH6" s="6">
        <f>Textual!AG5</f>
        <v>4</v>
      </c>
      <c r="AI6" s="6">
        <f>Textual!AH5</f>
        <v>4</v>
      </c>
      <c r="AJ6" s="6">
        <f>Textual!AI5</f>
        <v>4</v>
      </c>
      <c r="AK6" s="6">
        <f>Textual!AJ5</f>
        <v>4</v>
      </c>
      <c r="AL6" s="7">
        <f t="shared" si="4"/>
        <v>4</v>
      </c>
      <c r="AM6" s="7"/>
      <c r="AN6" s="30" t="str">
        <f>IF(Textual!AN5=4,"Successful in all settings.",IF(Textual!AN5=3,"Succesful in most settings.",IF(Textual!AN5=2,"Success doubtful in many educatoinal settings.",IF(Textual!AN5=1,"Success doubtful in any setting."))))</f>
        <v>Successful in all settings.</v>
      </c>
      <c r="AO6" s="30" t="str">
        <f>IF(Textual!AM5=4,"Recommend without reservation.",IF(Textual!AM5=3,"Would recommend with minor reservations.",IF(Textual!AM5=2,"Recommendations limited with major reservations.",IF(Textual!AM5=1,"Unable to recommend in any setting. Further preparation necessary for certification."))))</f>
        <v>Recommend without reservation.</v>
      </c>
      <c r="AP6" s="30" t="str">
        <f>IF(Textual!AN5=4,"A (Target)",IF(Textual!AN5=3,"B (Acceptable)",IF(Textual!AN5=2,"C (Acceptable)",IF(Textual!AN5=1,"I (Unacceptable)"))))</f>
        <v>A (Target)</v>
      </c>
      <c r="AQ6" s="7"/>
    </row>
    <row r="7" spans="1:43" ht="14.25" customHeight="1" x14ac:dyDescent="0.15">
      <c r="A7" s="5">
        <v>5</v>
      </c>
      <c r="B7" s="6">
        <f>Textual!F6</f>
        <v>4</v>
      </c>
      <c r="C7" s="6">
        <f>Textual!H6</f>
        <v>3</v>
      </c>
      <c r="D7" s="6" t="str">
        <f>Textual!J6</f>
        <v>NV</v>
      </c>
      <c r="E7" s="6">
        <f>Textual!L6</f>
        <v>4</v>
      </c>
      <c r="F7" s="6">
        <f>Textual!N6</f>
        <v>4</v>
      </c>
      <c r="G7" s="7">
        <f t="shared" si="0"/>
        <v>3.75</v>
      </c>
      <c r="H7" s="7"/>
      <c r="I7" s="6">
        <f>Textual!K6</f>
        <v>4</v>
      </c>
      <c r="J7" s="6">
        <f>Textual!L6</f>
        <v>4</v>
      </c>
      <c r="K7" s="6">
        <f>Textual!M6</f>
        <v>4</v>
      </c>
      <c r="L7" s="6">
        <f>Textual!N6</f>
        <v>4</v>
      </c>
      <c r="M7" s="6">
        <f>Textual!O6</f>
        <v>4</v>
      </c>
      <c r="N7" s="6">
        <f>Textual!P6</f>
        <v>4</v>
      </c>
      <c r="O7" s="7">
        <f t="shared" si="1"/>
        <v>4</v>
      </c>
      <c r="P7" s="7"/>
      <c r="Q7" s="6">
        <f>Textual!R6</f>
        <v>4</v>
      </c>
      <c r="R7" s="6">
        <f>Textual!S6</f>
        <v>4</v>
      </c>
      <c r="S7" s="6">
        <f>Textual!T6</f>
        <v>4</v>
      </c>
      <c r="T7" s="6">
        <f>Textual!U6</f>
        <v>4</v>
      </c>
      <c r="U7" s="6">
        <f>Textual!V6</f>
        <v>4</v>
      </c>
      <c r="V7" s="7">
        <f t="shared" si="2"/>
        <v>4</v>
      </c>
      <c r="W7" s="7"/>
      <c r="X7" s="6">
        <f>Textual!X6</f>
        <v>4</v>
      </c>
      <c r="Y7" s="6">
        <f>Textual!Y6</f>
        <v>4</v>
      </c>
      <c r="Z7" s="6">
        <f>Textual!Z6</f>
        <v>4</v>
      </c>
      <c r="AA7" s="6">
        <f>Textual!AA6</f>
        <v>4</v>
      </c>
      <c r="AB7" s="6">
        <f>Textual!AB6</f>
        <v>4</v>
      </c>
      <c r="AC7" s="6">
        <f>Textual!AC6</f>
        <v>4</v>
      </c>
      <c r="AD7" s="6">
        <f>Textual!AD6</f>
        <v>4</v>
      </c>
      <c r="AE7" s="7">
        <f t="shared" si="3"/>
        <v>4</v>
      </c>
      <c r="AF7" s="7"/>
      <c r="AG7" s="6">
        <f>Textual!AF6</f>
        <v>4</v>
      </c>
      <c r="AH7" s="6">
        <f>Textual!AG6</f>
        <v>4</v>
      </c>
      <c r="AI7" s="6">
        <f>Textual!AH6</f>
        <v>4</v>
      </c>
      <c r="AJ7" s="6">
        <f>Textual!AI6</f>
        <v>4</v>
      </c>
      <c r="AK7" s="6">
        <f>Textual!AJ6</f>
        <v>4</v>
      </c>
      <c r="AL7" s="7">
        <f t="shared" si="4"/>
        <v>4</v>
      </c>
      <c r="AM7" s="7"/>
      <c r="AN7" s="30" t="str">
        <f>IF(Textual!AN6=4,"Successful in all settings.",IF(Textual!AN6=3,"Succesful in most settings.",IF(Textual!AN6=2,"Success doubtful in many educatoinal settings.",IF(Textual!AN6=1,"Success doubtful in any setting."))))</f>
        <v>Successful in all settings.</v>
      </c>
      <c r="AO7" s="30" t="str">
        <f>IF(Textual!AM6=4,"Recommend without reservation.",IF(Textual!AM6=3,"Would recommend with minor reservations.",IF(Textual!AM6=2,"Recommendations limited with major reservations.",IF(Textual!AM6=1,"Unable to recommend in any setting. Further preparation necessary for certification."))))</f>
        <v>Recommend without reservation.</v>
      </c>
      <c r="AP7" s="30" t="str">
        <f>IF(Textual!AN6=4,"A (Target)",IF(Textual!AN6=3,"B (Acceptable)",IF(Textual!AN6=2,"C (Acceptable)",IF(Textual!AN6=1,"I (Unacceptable)"))))</f>
        <v>A (Target)</v>
      </c>
      <c r="AQ7" s="7"/>
    </row>
    <row r="8" spans="1:43" ht="14.25" customHeight="1" x14ac:dyDescent="0.15">
      <c r="A8" s="5">
        <v>6</v>
      </c>
      <c r="B8" s="6">
        <f>Textual!F7</f>
        <v>4</v>
      </c>
      <c r="C8" s="6">
        <f>Textual!H7</f>
        <v>3</v>
      </c>
      <c r="D8" s="6" t="str">
        <f>Textual!J7</f>
        <v>NV</v>
      </c>
      <c r="E8" s="6">
        <f>Textual!L7</f>
        <v>4</v>
      </c>
      <c r="F8" s="6">
        <f>Textual!N7</f>
        <v>4</v>
      </c>
      <c r="G8" s="7">
        <f t="shared" si="0"/>
        <v>3.75</v>
      </c>
      <c r="H8" s="7"/>
      <c r="I8" s="6">
        <f>Textual!K7</f>
        <v>4</v>
      </c>
      <c r="J8" s="6">
        <f>Textual!L7</f>
        <v>4</v>
      </c>
      <c r="K8" s="6">
        <f>Textual!M7</f>
        <v>4</v>
      </c>
      <c r="L8" s="6">
        <f>Textual!N7</f>
        <v>4</v>
      </c>
      <c r="M8" s="6">
        <f>Textual!O7</f>
        <v>4</v>
      </c>
      <c r="N8" s="6">
        <f>Textual!P7</f>
        <v>4</v>
      </c>
      <c r="O8" s="7">
        <f t="shared" si="1"/>
        <v>4</v>
      </c>
      <c r="P8" s="7"/>
      <c r="Q8" s="6">
        <f>Textual!R7</f>
        <v>4</v>
      </c>
      <c r="R8" s="6">
        <f>Textual!S7</f>
        <v>3</v>
      </c>
      <c r="S8" s="6">
        <f>Textual!T7</f>
        <v>4</v>
      </c>
      <c r="T8" s="6">
        <f>Textual!U7</f>
        <v>4</v>
      </c>
      <c r="U8" s="6">
        <f>Textual!V7</f>
        <v>4</v>
      </c>
      <c r="V8" s="7">
        <f t="shared" si="2"/>
        <v>3.8</v>
      </c>
      <c r="W8" s="7"/>
      <c r="X8" s="6">
        <f>Textual!X7</f>
        <v>4</v>
      </c>
      <c r="Y8" s="6">
        <f>Textual!Y7</f>
        <v>4</v>
      </c>
      <c r="Z8" s="6">
        <f>Textual!Z7</f>
        <v>4</v>
      </c>
      <c r="AA8" s="6">
        <f>Textual!AA7</f>
        <v>4</v>
      </c>
      <c r="AB8" s="6">
        <f>Textual!AB7</f>
        <v>4</v>
      </c>
      <c r="AC8" s="6">
        <f>Textual!AC7</f>
        <v>4</v>
      </c>
      <c r="AD8" s="6">
        <f>Textual!AD7</f>
        <v>4</v>
      </c>
      <c r="AE8" s="7">
        <f t="shared" si="3"/>
        <v>4</v>
      </c>
      <c r="AF8" s="7"/>
      <c r="AG8" s="6">
        <f>Textual!AF7</f>
        <v>4</v>
      </c>
      <c r="AH8" s="6">
        <f>Textual!AG7</f>
        <v>4</v>
      </c>
      <c r="AI8" s="6">
        <f>Textual!AH7</f>
        <v>4</v>
      </c>
      <c r="AJ8" s="6">
        <f>Textual!AI7</f>
        <v>4</v>
      </c>
      <c r="AK8" s="6">
        <f>Textual!AJ7</f>
        <v>4</v>
      </c>
      <c r="AL8" s="7">
        <f t="shared" si="4"/>
        <v>4</v>
      </c>
      <c r="AM8" s="7"/>
      <c r="AN8" s="30" t="str">
        <f>IF(Textual!AN7=4,"Successful in all settings.",IF(Textual!AN7=3,"Succesful in most settings.",IF(Textual!AN7=2,"Success doubtful in many educatoinal settings.",IF(Textual!AN7=1,"Success doubtful in any setting."))))</f>
        <v>Successful in all settings.</v>
      </c>
      <c r="AO8" s="30" t="str">
        <f>IF(Textual!AM7=4,"Recommend without reservation.",IF(Textual!AM7=3,"Would recommend with minor reservations.",IF(Textual!AM7=2,"Recommendations limited with major reservations.",IF(Textual!AM7=1,"Unable to recommend in any setting. Further preparation necessary for certification."))))</f>
        <v>Recommend without reservation.</v>
      </c>
      <c r="AP8" s="30" t="str">
        <f>IF(Textual!AN7=4,"A (Target)",IF(Textual!AN7=3,"B (Acceptable)",IF(Textual!AN7=2,"C (Acceptable)",IF(Textual!AN7=1,"I (Unacceptable)"))))</f>
        <v>A (Target)</v>
      </c>
      <c r="AQ8" s="7"/>
    </row>
    <row r="9" spans="1:43" ht="10.5" x14ac:dyDescent="0.15">
      <c r="A9" s="6"/>
      <c r="B9" s="6"/>
      <c r="C9" s="6"/>
      <c r="D9" s="6"/>
      <c r="E9" s="6"/>
      <c r="F9" s="6"/>
      <c r="G9" s="7"/>
      <c r="H9" s="7"/>
      <c r="I9" s="6"/>
      <c r="J9" s="6"/>
      <c r="K9" s="6"/>
      <c r="L9" s="6"/>
      <c r="M9" s="6"/>
      <c r="N9" s="6"/>
      <c r="O9" s="7"/>
      <c r="P9" s="7"/>
      <c r="Q9" s="6"/>
      <c r="R9" s="6"/>
      <c r="S9" s="6"/>
      <c r="T9" s="6"/>
      <c r="U9" s="6"/>
      <c r="V9" s="7"/>
      <c r="W9" s="7"/>
      <c r="X9" s="6"/>
      <c r="Y9" s="6"/>
      <c r="Z9" s="6"/>
      <c r="AA9" s="6"/>
      <c r="AB9" s="6"/>
      <c r="AC9" s="6"/>
      <c r="AD9" s="6"/>
      <c r="AE9" s="7"/>
      <c r="AF9" s="7"/>
      <c r="AG9" s="6"/>
      <c r="AH9" s="6"/>
      <c r="AI9" s="6"/>
      <c r="AJ9" s="6"/>
      <c r="AK9" s="6"/>
      <c r="AL9" s="7"/>
      <c r="AM9" s="7"/>
      <c r="AN9" s="6"/>
      <c r="AO9" s="6"/>
      <c r="AP9" s="6"/>
      <c r="AQ9" s="7"/>
    </row>
    <row r="10" spans="1:43" s="5" customFormat="1" ht="10.5" x14ac:dyDescent="0.15">
      <c r="A10" s="9" t="s">
        <v>9</v>
      </c>
      <c r="B10" s="10">
        <f>AVERAGE(B3:B9)</f>
        <v>4</v>
      </c>
      <c r="C10" s="10">
        <f>AVERAGE(C3:C9)</f>
        <v>3.5</v>
      </c>
      <c r="D10" s="10">
        <f>IFERROR(AVERAGE(D3:D9),"")</f>
        <v>4</v>
      </c>
      <c r="E10" s="10">
        <f>IFERROR(AVERAGE(E3:E9),"")</f>
        <v>3.8333333333333335</v>
      </c>
      <c r="F10" s="10">
        <f>AVERAGE(F3:F9)</f>
        <v>4</v>
      </c>
      <c r="G10" s="10">
        <f>AVERAGE(B10:F10)</f>
        <v>3.8666666666666671</v>
      </c>
      <c r="H10" s="7"/>
      <c r="I10" s="10">
        <f>AVERAGE(I3:I9)</f>
        <v>4</v>
      </c>
      <c r="J10" s="10">
        <f>IFERROR(AVERAGE(J3:J9),"")</f>
        <v>3.8333333333333335</v>
      </c>
      <c r="K10" s="10">
        <f>AVERAGE(K3:K9)</f>
        <v>4</v>
      </c>
      <c r="L10" s="10">
        <f>AVERAGE(L3:L9)</f>
        <v>4</v>
      </c>
      <c r="M10" s="10">
        <f>AVERAGE(M3:M9)</f>
        <v>3.8333333333333335</v>
      </c>
      <c r="N10" s="10">
        <f>AVERAGE(N3:N9)</f>
        <v>4</v>
      </c>
      <c r="O10" s="7">
        <f>AVERAGE(O3:O9)</f>
        <v>3.9444444444444442</v>
      </c>
      <c r="P10" s="7"/>
      <c r="Q10" s="10">
        <f>IFERROR(AVERAGE(Q3:Q9),"")</f>
        <v>4</v>
      </c>
      <c r="R10" s="10">
        <f>AVERAGE(R3:R9)</f>
        <v>3.8333333333333335</v>
      </c>
      <c r="S10" s="10">
        <f>AVERAGE(S3:S9)</f>
        <v>4</v>
      </c>
      <c r="T10" s="10">
        <f>AVERAGE(T3:T9)</f>
        <v>4</v>
      </c>
      <c r="U10" s="10">
        <f>AVERAGE(U3:U9)</f>
        <v>4</v>
      </c>
      <c r="V10" s="10">
        <f>AVERAGE(Q10:U10)</f>
        <v>3.9666666666666672</v>
      </c>
      <c r="W10" s="7"/>
      <c r="X10" s="10">
        <f>AVERAGE(X3:X9)</f>
        <v>4</v>
      </c>
      <c r="Y10" s="10">
        <f>AVERAGE(Y3:Y9)</f>
        <v>4</v>
      </c>
      <c r="Z10" s="10">
        <f>IFERROR(AVERAGE(Z3:Z9),"")</f>
        <v>4</v>
      </c>
      <c r="AA10" s="10">
        <f>AVERAGE(AA3:AA9)</f>
        <v>3.8333333333333335</v>
      </c>
      <c r="AB10" s="10">
        <f>AVERAGE(AB3:AB9)</f>
        <v>4</v>
      </c>
      <c r="AC10" s="10">
        <f>AVERAGE(AC3:AC9)</f>
        <v>4</v>
      </c>
      <c r="AD10" s="10">
        <f>AVERAGE(AD3:AD9)</f>
        <v>4</v>
      </c>
      <c r="AE10" s="10">
        <f>AVERAGE(AE3:AE9)</f>
        <v>3.9761904761904763</v>
      </c>
      <c r="AF10" s="7"/>
      <c r="AG10" s="10">
        <f t="shared" ref="AG10:AL10" si="5">AVERAGE(AG3:AG9)</f>
        <v>4</v>
      </c>
      <c r="AH10" s="10">
        <f t="shared" si="5"/>
        <v>4</v>
      </c>
      <c r="AI10" s="10">
        <f t="shared" si="5"/>
        <v>4</v>
      </c>
      <c r="AJ10" s="10">
        <f t="shared" si="5"/>
        <v>4</v>
      </c>
      <c r="AK10" s="10">
        <f t="shared" si="5"/>
        <v>4</v>
      </c>
      <c r="AL10" s="10">
        <f t="shared" si="5"/>
        <v>4</v>
      </c>
      <c r="AM10" s="7"/>
      <c r="AN10" s="10"/>
      <c r="AO10" s="10"/>
      <c r="AP10" s="10"/>
      <c r="AQ10" s="7"/>
    </row>
  </sheetData>
  <sheetProtection sheet="1" objects="1" scenarios="1"/>
  <mergeCells count="7">
    <mergeCell ref="AN1:AQ1"/>
    <mergeCell ref="A1:A2"/>
    <mergeCell ref="I1:O1"/>
    <mergeCell ref="Q1:V1"/>
    <mergeCell ref="X1:AE1"/>
    <mergeCell ref="AG1:AL1"/>
    <mergeCell ref="B1:G1"/>
  </mergeCells>
  <printOptions horizontalCentered="1" gridLines="1"/>
  <pageMargins left="0.25" right="0.25" top="1.5" bottom="0.5" header="0.5" footer="0.25"/>
  <pageSetup orientation="landscape" r:id="rId1"/>
  <headerFooter alignWithMargins="0">
    <oddHeader>&amp;C&amp;"MS Sans Serif,Bold Italic"&amp;10SOUTHWESTERN OK STATE UNIVERSITY&amp;"MS Sans Serif,Bold"
UNIVERSITY SUPERVISOR EVALUATION OF TEACHER CANDIDATE
&amp;"MS Sans Serif,Bold Italic"Music&amp;"MS Sans Serif,Regular"
&amp;"MS Sans Serif,Bold"Spring 2022</oddHeader>
  </headerFooter>
  <colBreaks count="1" manualBreakCount="1">
    <brk id="2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D2949-028F-4B10-9D98-A4C1BC0CD770}">
  <dimension ref="A1:AP12"/>
  <sheetViews>
    <sheetView zoomScaleNormal="100" workbookViewId="0">
      <selection activeCell="C7" sqref="C7"/>
    </sheetView>
  </sheetViews>
  <sheetFormatPr defaultColWidth="10.6640625" defaultRowHeight="13.5" customHeight="1" x14ac:dyDescent="0.15"/>
  <cols>
    <col min="1" max="2" width="16" style="25" customWidth="1"/>
    <col min="3" max="3" width="16.6640625" style="25" customWidth="1"/>
    <col min="4" max="4" width="16" style="25" customWidth="1"/>
    <col min="5" max="9" width="16" style="26" customWidth="1"/>
    <col min="10" max="10" width="16" customWidth="1"/>
    <col min="11" max="16" width="16" style="26" customWidth="1"/>
    <col min="17" max="17" width="16" customWidth="1"/>
    <col min="18" max="22" width="16" style="26" customWidth="1"/>
    <col min="23" max="23" width="16" customWidth="1"/>
    <col min="24" max="30" width="16" style="26" customWidth="1"/>
    <col min="31" max="31" width="16" customWidth="1"/>
    <col min="32" max="36" width="16" style="26" customWidth="1"/>
    <col min="37" max="37" width="16" customWidth="1"/>
    <col min="38" max="40" width="16" style="26" customWidth="1"/>
    <col min="41" max="42" width="16" style="25" customWidth="1"/>
    <col min="43" max="256" width="10.6640625" style="25"/>
    <col min="257" max="258" width="16" style="25" customWidth="1"/>
    <col min="259" max="259" width="16.6640625" style="25" customWidth="1"/>
    <col min="260" max="298" width="16" style="25" customWidth="1"/>
    <col min="299" max="512" width="10.6640625" style="25"/>
    <col min="513" max="514" width="16" style="25" customWidth="1"/>
    <col min="515" max="515" width="16.6640625" style="25" customWidth="1"/>
    <col min="516" max="554" width="16" style="25" customWidth="1"/>
    <col min="555" max="768" width="10.6640625" style="25"/>
    <col min="769" max="770" width="16" style="25" customWidth="1"/>
    <col min="771" max="771" width="16.6640625" style="25" customWidth="1"/>
    <col min="772" max="810" width="16" style="25" customWidth="1"/>
    <col min="811" max="1024" width="10.6640625" style="25"/>
    <col min="1025" max="1026" width="16" style="25" customWidth="1"/>
    <col min="1027" max="1027" width="16.6640625" style="25" customWidth="1"/>
    <col min="1028" max="1066" width="16" style="25" customWidth="1"/>
    <col min="1067" max="1280" width="10.6640625" style="25"/>
    <col min="1281" max="1282" width="16" style="25" customWidth="1"/>
    <col min="1283" max="1283" width="16.6640625" style="25" customWidth="1"/>
    <col min="1284" max="1322" width="16" style="25" customWidth="1"/>
    <col min="1323" max="1536" width="10.6640625" style="25"/>
    <col min="1537" max="1538" width="16" style="25" customWidth="1"/>
    <col min="1539" max="1539" width="16.6640625" style="25" customWidth="1"/>
    <col min="1540" max="1578" width="16" style="25" customWidth="1"/>
    <col min="1579" max="1792" width="10.6640625" style="25"/>
    <col min="1793" max="1794" width="16" style="25" customWidth="1"/>
    <col min="1795" max="1795" width="16.6640625" style="25" customWidth="1"/>
    <col min="1796" max="1834" width="16" style="25" customWidth="1"/>
    <col min="1835" max="2048" width="10.6640625" style="25"/>
    <col min="2049" max="2050" width="16" style="25" customWidth="1"/>
    <col min="2051" max="2051" width="16.6640625" style="25" customWidth="1"/>
    <col min="2052" max="2090" width="16" style="25" customWidth="1"/>
    <col min="2091" max="2304" width="10.6640625" style="25"/>
    <col min="2305" max="2306" width="16" style="25" customWidth="1"/>
    <col min="2307" max="2307" width="16.6640625" style="25" customWidth="1"/>
    <col min="2308" max="2346" width="16" style="25" customWidth="1"/>
    <col min="2347" max="2560" width="10.6640625" style="25"/>
    <col min="2561" max="2562" width="16" style="25" customWidth="1"/>
    <col min="2563" max="2563" width="16.6640625" style="25" customWidth="1"/>
    <col min="2564" max="2602" width="16" style="25" customWidth="1"/>
    <col min="2603" max="2816" width="10.6640625" style="25"/>
    <col min="2817" max="2818" width="16" style="25" customWidth="1"/>
    <col min="2819" max="2819" width="16.6640625" style="25" customWidth="1"/>
    <col min="2820" max="2858" width="16" style="25" customWidth="1"/>
    <col min="2859" max="3072" width="10.6640625" style="25"/>
    <col min="3073" max="3074" width="16" style="25" customWidth="1"/>
    <col min="3075" max="3075" width="16.6640625" style="25" customWidth="1"/>
    <col min="3076" max="3114" width="16" style="25" customWidth="1"/>
    <col min="3115" max="3328" width="10.6640625" style="25"/>
    <col min="3329" max="3330" width="16" style="25" customWidth="1"/>
    <col min="3331" max="3331" width="16.6640625" style="25" customWidth="1"/>
    <col min="3332" max="3370" width="16" style="25" customWidth="1"/>
    <col min="3371" max="3584" width="10.6640625" style="25"/>
    <col min="3585" max="3586" width="16" style="25" customWidth="1"/>
    <col min="3587" max="3587" width="16.6640625" style="25" customWidth="1"/>
    <col min="3588" max="3626" width="16" style="25" customWidth="1"/>
    <col min="3627" max="3840" width="10.6640625" style="25"/>
    <col min="3841" max="3842" width="16" style="25" customWidth="1"/>
    <col min="3843" max="3843" width="16.6640625" style="25" customWidth="1"/>
    <col min="3844" max="3882" width="16" style="25" customWidth="1"/>
    <col min="3883" max="4096" width="10.6640625" style="25"/>
    <col min="4097" max="4098" width="16" style="25" customWidth="1"/>
    <col min="4099" max="4099" width="16.6640625" style="25" customWidth="1"/>
    <col min="4100" max="4138" width="16" style="25" customWidth="1"/>
    <col min="4139" max="4352" width="10.6640625" style="25"/>
    <col min="4353" max="4354" width="16" style="25" customWidth="1"/>
    <col min="4355" max="4355" width="16.6640625" style="25" customWidth="1"/>
    <col min="4356" max="4394" width="16" style="25" customWidth="1"/>
    <col min="4395" max="4608" width="10.6640625" style="25"/>
    <col min="4609" max="4610" width="16" style="25" customWidth="1"/>
    <col min="4611" max="4611" width="16.6640625" style="25" customWidth="1"/>
    <col min="4612" max="4650" width="16" style="25" customWidth="1"/>
    <col min="4651" max="4864" width="10.6640625" style="25"/>
    <col min="4865" max="4866" width="16" style="25" customWidth="1"/>
    <col min="4867" max="4867" width="16.6640625" style="25" customWidth="1"/>
    <col min="4868" max="4906" width="16" style="25" customWidth="1"/>
    <col min="4907" max="5120" width="10.6640625" style="25"/>
    <col min="5121" max="5122" width="16" style="25" customWidth="1"/>
    <col min="5123" max="5123" width="16.6640625" style="25" customWidth="1"/>
    <col min="5124" max="5162" width="16" style="25" customWidth="1"/>
    <col min="5163" max="5376" width="10.6640625" style="25"/>
    <col min="5377" max="5378" width="16" style="25" customWidth="1"/>
    <col min="5379" max="5379" width="16.6640625" style="25" customWidth="1"/>
    <col min="5380" max="5418" width="16" style="25" customWidth="1"/>
    <col min="5419" max="5632" width="10.6640625" style="25"/>
    <col min="5633" max="5634" width="16" style="25" customWidth="1"/>
    <col min="5635" max="5635" width="16.6640625" style="25" customWidth="1"/>
    <col min="5636" max="5674" width="16" style="25" customWidth="1"/>
    <col min="5675" max="5888" width="10.6640625" style="25"/>
    <col min="5889" max="5890" width="16" style="25" customWidth="1"/>
    <col min="5891" max="5891" width="16.6640625" style="25" customWidth="1"/>
    <col min="5892" max="5930" width="16" style="25" customWidth="1"/>
    <col min="5931" max="6144" width="10.6640625" style="25"/>
    <col min="6145" max="6146" width="16" style="25" customWidth="1"/>
    <col min="6147" max="6147" width="16.6640625" style="25" customWidth="1"/>
    <col min="6148" max="6186" width="16" style="25" customWidth="1"/>
    <col min="6187" max="6400" width="10.6640625" style="25"/>
    <col min="6401" max="6402" width="16" style="25" customWidth="1"/>
    <col min="6403" max="6403" width="16.6640625" style="25" customWidth="1"/>
    <col min="6404" max="6442" width="16" style="25" customWidth="1"/>
    <col min="6443" max="6656" width="10.6640625" style="25"/>
    <col min="6657" max="6658" width="16" style="25" customWidth="1"/>
    <col min="6659" max="6659" width="16.6640625" style="25" customWidth="1"/>
    <col min="6660" max="6698" width="16" style="25" customWidth="1"/>
    <col min="6699" max="6912" width="10.6640625" style="25"/>
    <col min="6913" max="6914" width="16" style="25" customWidth="1"/>
    <col min="6915" max="6915" width="16.6640625" style="25" customWidth="1"/>
    <col min="6916" max="6954" width="16" style="25" customWidth="1"/>
    <col min="6955" max="7168" width="10.6640625" style="25"/>
    <col min="7169" max="7170" width="16" style="25" customWidth="1"/>
    <col min="7171" max="7171" width="16.6640625" style="25" customWidth="1"/>
    <col min="7172" max="7210" width="16" style="25" customWidth="1"/>
    <col min="7211" max="7424" width="10.6640625" style="25"/>
    <col min="7425" max="7426" width="16" style="25" customWidth="1"/>
    <col min="7427" max="7427" width="16.6640625" style="25" customWidth="1"/>
    <col min="7428" max="7466" width="16" style="25" customWidth="1"/>
    <col min="7467" max="7680" width="10.6640625" style="25"/>
    <col min="7681" max="7682" width="16" style="25" customWidth="1"/>
    <col min="7683" max="7683" width="16.6640625" style="25" customWidth="1"/>
    <col min="7684" max="7722" width="16" style="25" customWidth="1"/>
    <col min="7723" max="7936" width="10.6640625" style="25"/>
    <col min="7937" max="7938" width="16" style="25" customWidth="1"/>
    <col min="7939" max="7939" width="16.6640625" style="25" customWidth="1"/>
    <col min="7940" max="7978" width="16" style="25" customWidth="1"/>
    <col min="7979" max="8192" width="10.6640625" style="25"/>
    <col min="8193" max="8194" width="16" style="25" customWidth="1"/>
    <col min="8195" max="8195" width="16.6640625" style="25" customWidth="1"/>
    <col min="8196" max="8234" width="16" style="25" customWidth="1"/>
    <col min="8235" max="8448" width="10.6640625" style="25"/>
    <col min="8449" max="8450" width="16" style="25" customWidth="1"/>
    <col min="8451" max="8451" width="16.6640625" style="25" customWidth="1"/>
    <col min="8452" max="8490" width="16" style="25" customWidth="1"/>
    <col min="8491" max="8704" width="10.6640625" style="25"/>
    <col min="8705" max="8706" width="16" style="25" customWidth="1"/>
    <col min="8707" max="8707" width="16.6640625" style="25" customWidth="1"/>
    <col min="8708" max="8746" width="16" style="25" customWidth="1"/>
    <col min="8747" max="8960" width="10.6640625" style="25"/>
    <col min="8961" max="8962" width="16" style="25" customWidth="1"/>
    <col min="8963" max="8963" width="16.6640625" style="25" customWidth="1"/>
    <col min="8964" max="9002" width="16" style="25" customWidth="1"/>
    <col min="9003" max="9216" width="10.6640625" style="25"/>
    <col min="9217" max="9218" width="16" style="25" customWidth="1"/>
    <col min="9219" max="9219" width="16.6640625" style="25" customWidth="1"/>
    <col min="9220" max="9258" width="16" style="25" customWidth="1"/>
    <col min="9259" max="9472" width="10.6640625" style="25"/>
    <col min="9473" max="9474" width="16" style="25" customWidth="1"/>
    <col min="9475" max="9475" width="16.6640625" style="25" customWidth="1"/>
    <col min="9476" max="9514" width="16" style="25" customWidth="1"/>
    <col min="9515" max="9728" width="10.6640625" style="25"/>
    <col min="9729" max="9730" width="16" style="25" customWidth="1"/>
    <col min="9731" max="9731" width="16.6640625" style="25" customWidth="1"/>
    <col min="9732" max="9770" width="16" style="25" customWidth="1"/>
    <col min="9771" max="9984" width="10.6640625" style="25"/>
    <col min="9985" max="9986" width="16" style="25" customWidth="1"/>
    <col min="9987" max="9987" width="16.6640625" style="25" customWidth="1"/>
    <col min="9988" max="10026" width="16" style="25" customWidth="1"/>
    <col min="10027" max="10240" width="10.6640625" style="25"/>
    <col min="10241" max="10242" width="16" style="25" customWidth="1"/>
    <col min="10243" max="10243" width="16.6640625" style="25" customWidth="1"/>
    <col min="10244" max="10282" width="16" style="25" customWidth="1"/>
    <col min="10283" max="10496" width="10.6640625" style="25"/>
    <col min="10497" max="10498" width="16" style="25" customWidth="1"/>
    <col min="10499" max="10499" width="16.6640625" style="25" customWidth="1"/>
    <col min="10500" max="10538" width="16" style="25" customWidth="1"/>
    <col min="10539" max="10752" width="10.6640625" style="25"/>
    <col min="10753" max="10754" width="16" style="25" customWidth="1"/>
    <col min="10755" max="10755" width="16.6640625" style="25" customWidth="1"/>
    <col min="10756" max="10794" width="16" style="25" customWidth="1"/>
    <col min="10795" max="11008" width="10.6640625" style="25"/>
    <col min="11009" max="11010" width="16" style="25" customWidth="1"/>
    <col min="11011" max="11011" width="16.6640625" style="25" customWidth="1"/>
    <col min="11012" max="11050" width="16" style="25" customWidth="1"/>
    <col min="11051" max="11264" width="10.6640625" style="25"/>
    <col min="11265" max="11266" width="16" style="25" customWidth="1"/>
    <col min="11267" max="11267" width="16.6640625" style="25" customWidth="1"/>
    <col min="11268" max="11306" width="16" style="25" customWidth="1"/>
    <col min="11307" max="11520" width="10.6640625" style="25"/>
    <col min="11521" max="11522" width="16" style="25" customWidth="1"/>
    <col min="11523" max="11523" width="16.6640625" style="25" customWidth="1"/>
    <col min="11524" max="11562" width="16" style="25" customWidth="1"/>
    <col min="11563" max="11776" width="10.6640625" style="25"/>
    <col min="11777" max="11778" width="16" style="25" customWidth="1"/>
    <col min="11779" max="11779" width="16.6640625" style="25" customWidth="1"/>
    <col min="11780" max="11818" width="16" style="25" customWidth="1"/>
    <col min="11819" max="12032" width="10.6640625" style="25"/>
    <col min="12033" max="12034" width="16" style="25" customWidth="1"/>
    <col min="12035" max="12035" width="16.6640625" style="25" customWidth="1"/>
    <col min="12036" max="12074" width="16" style="25" customWidth="1"/>
    <col min="12075" max="12288" width="10.6640625" style="25"/>
    <col min="12289" max="12290" width="16" style="25" customWidth="1"/>
    <col min="12291" max="12291" width="16.6640625" style="25" customWidth="1"/>
    <col min="12292" max="12330" width="16" style="25" customWidth="1"/>
    <col min="12331" max="12544" width="10.6640625" style="25"/>
    <col min="12545" max="12546" width="16" style="25" customWidth="1"/>
    <col min="12547" max="12547" width="16.6640625" style="25" customWidth="1"/>
    <col min="12548" max="12586" width="16" style="25" customWidth="1"/>
    <col min="12587" max="12800" width="10.6640625" style="25"/>
    <col min="12801" max="12802" width="16" style="25" customWidth="1"/>
    <col min="12803" max="12803" width="16.6640625" style="25" customWidth="1"/>
    <col min="12804" max="12842" width="16" style="25" customWidth="1"/>
    <col min="12843" max="13056" width="10.6640625" style="25"/>
    <col min="13057" max="13058" width="16" style="25" customWidth="1"/>
    <col min="13059" max="13059" width="16.6640625" style="25" customWidth="1"/>
    <col min="13060" max="13098" width="16" style="25" customWidth="1"/>
    <col min="13099" max="13312" width="10.6640625" style="25"/>
    <col min="13313" max="13314" width="16" style="25" customWidth="1"/>
    <col min="13315" max="13315" width="16.6640625" style="25" customWidth="1"/>
    <col min="13316" max="13354" width="16" style="25" customWidth="1"/>
    <col min="13355" max="13568" width="10.6640625" style="25"/>
    <col min="13569" max="13570" width="16" style="25" customWidth="1"/>
    <col min="13571" max="13571" width="16.6640625" style="25" customWidth="1"/>
    <col min="13572" max="13610" width="16" style="25" customWidth="1"/>
    <col min="13611" max="13824" width="10.6640625" style="25"/>
    <col min="13825" max="13826" width="16" style="25" customWidth="1"/>
    <col min="13827" max="13827" width="16.6640625" style="25" customWidth="1"/>
    <col min="13828" max="13866" width="16" style="25" customWidth="1"/>
    <col min="13867" max="14080" width="10.6640625" style="25"/>
    <col min="14081" max="14082" width="16" style="25" customWidth="1"/>
    <col min="14083" max="14083" width="16.6640625" style="25" customWidth="1"/>
    <col min="14084" max="14122" width="16" style="25" customWidth="1"/>
    <col min="14123" max="14336" width="10.6640625" style="25"/>
    <col min="14337" max="14338" width="16" style="25" customWidth="1"/>
    <col min="14339" max="14339" width="16.6640625" style="25" customWidth="1"/>
    <col min="14340" max="14378" width="16" style="25" customWidth="1"/>
    <col min="14379" max="14592" width="10.6640625" style="25"/>
    <col min="14593" max="14594" width="16" style="25" customWidth="1"/>
    <col min="14595" max="14595" width="16.6640625" style="25" customWidth="1"/>
    <col min="14596" max="14634" width="16" style="25" customWidth="1"/>
    <col min="14635" max="14848" width="10.6640625" style="25"/>
    <col min="14849" max="14850" width="16" style="25" customWidth="1"/>
    <col min="14851" max="14851" width="16.6640625" style="25" customWidth="1"/>
    <col min="14852" max="14890" width="16" style="25" customWidth="1"/>
    <col min="14891" max="15104" width="10.6640625" style="25"/>
    <col min="15105" max="15106" width="16" style="25" customWidth="1"/>
    <col min="15107" max="15107" width="16.6640625" style="25" customWidth="1"/>
    <col min="15108" max="15146" width="16" style="25" customWidth="1"/>
    <col min="15147" max="15360" width="10.6640625" style="25"/>
    <col min="15361" max="15362" width="16" style="25" customWidth="1"/>
    <col min="15363" max="15363" width="16.6640625" style="25" customWidth="1"/>
    <col min="15364" max="15402" width="16" style="25" customWidth="1"/>
    <col min="15403" max="15616" width="10.6640625" style="25"/>
    <col min="15617" max="15618" width="16" style="25" customWidth="1"/>
    <col min="15619" max="15619" width="16.6640625" style="25" customWidth="1"/>
    <col min="15620" max="15658" width="16" style="25" customWidth="1"/>
    <col min="15659" max="15872" width="10.6640625" style="25"/>
    <col min="15873" max="15874" width="16" style="25" customWidth="1"/>
    <col min="15875" max="15875" width="16.6640625" style="25" customWidth="1"/>
    <col min="15876" max="15914" width="16" style="25" customWidth="1"/>
    <col min="15915" max="16128" width="10.6640625" style="25"/>
    <col min="16129" max="16130" width="16" style="25" customWidth="1"/>
    <col min="16131" max="16131" width="16.6640625" style="25" customWidth="1"/>
    <col min="16132" max="16170" width="16" style="25" customWidth="1"/>
    <col min="16171" max="16384" width="10.6640625" style="25"/>
  </cols>
  <sheetData>
    <row r="1" spans="1:42" ht="115.5" x14ac:dyDescent="0.15">
      <c r="A1" s="24" t="s">
        <v>103</v>
      </c>
      <c r="B1" s="24" t="s">
        <v>100</v>
      </c>
      <c r="C1" s="24" t="s">
        <v>4</v>
      </c>
      <c r="D1" s="24" t="s">
        <v>5</v>
      </c>
      <c r="E1" s="24" t="s">
        <v>104</v>
      </c>
      <c r="F1" s="24" t="s">
        <v>105</v>
      </c>
      <c r="G1" s="24" t="s">
        <v>106</v>
      </c>
      <c r="H1" s="24" t="s">
        <v>107</v>
      </c>
      <c r="I1" s="24" t="s">
        <v>108</v>
      </c>
      <c r="J1" s="29" t="s">
        <v>0</v>
      </c>
      <c r="K1" s="24" t="s">
        <v>109</v>
      </c>
      <c r="L1" s="24" t="s">
        <v>110</v>
      </c>
      <c r="M1" s="24" t="s">
        <v>111</v>
      </c>
      <c r="N1" s="24" t="s">
        <v>112</v>
      </c>
      <c r="O1" s="24" t="s">
        <v>113</v>
      </c>
      <c r="P1" s="24" t="s">
        <v>114</v>
      </c>
      <c r="Q1" s="29" t="s">
        <v>0</v>
      </c>
      <c r="R1" s="24" t="s">
        <v>115</v>
      </c>
      <c r="S1" s="24" t="s">
        <v>116</v>
      </c>
      <c r="T1" s="24" t="s">
        <v>117</v>
      </c>
      <c r="U1" s="24" t="s">
        <v>118</v>
      </c>
      <c r="V1" s="24" t="s">
        <v>119</v>
      </c>
      <c r="W1" s="29" t="s">
        <v>0</v>
      </c>
      <c r="X1" s="24" t="s">
        <v>120</v>
      </c>
      <c r="Y1" s="24" t="s">
        <v>121</v>
      </c>
      <c r="Z1" s="24" t="s">
        <v>122</v>
      </c>
      <c r="AA1" s="24" t="s">
        <v>123</v>
      </c>
      <c r="AB1" s="24" t="s">
        <v>124</v>
      </c>
      <c r="AC1" s="24" t="s">
        <v>125</v>
      </c>
      <c r="AD1" s="24" t="s">
        <v>126</v>
      </c>
      <c r="AE1" s="29" t="s">
        <v>0</v>
      </c>
      <c r="AF1" s="24" t="s">
        <v>127</v>
      </c>
      <c r="AG1" s="24" t="s">
        <v>128</v>
      </c>
      <c r="AH1" s="24" t="s">
        <v>129</v>
      </c>
      <c r="AI1" s="24" t="s">
        <v>130</v>
      </c>
      <c r="AJ1" s="24" t="s">
        <v>131</v>
      </c>
      <c r="AK1" s="29" t="s">
        <v>0</v>
      </c>
      <c r="AL1" s="24" t="s">
        <v>1</v>
      </c>
      <c r="AM1" s="24" t="s">
        <v>2</v>
      </c>
      <c r="AN1" s="24" t="s">
        <v>3</v>
      </c>
      <c r="AO1" s="24" t="s">
        <v>132</v>
      </c>
      <c r="AP1" s="24" t="s">
        <v>15</v>
      </c>
    </row>
    <row r="2" spans="1:42" ht="13.5" customHeight="1" x14ac:dyDescent="0.15">
      <c r="A2" s="25" t="s">
        <v>133</v>
      </c>
      <c r="D2" s="31">
        <v>44724</v>
      </c>
      <c r="E2" s="28">
        <v>4</v>
      </c>
      <c r="F2" s="28">
        <v>4</v>
      </c>
      <c r="G2" s="28">
        <v>4</v>
      </c>
      <c r="H2" s="28">
        <v>4</v>
      </c>
      <c r="I2" s="28">
        <v>4</v>
      </c>
      <c r="J2" t="s">
        <v>101</v>
      </c>
      <c r="K2" s="28">
        <v>4</v>
      </c>
      <c r="L2" s="28">
        <v>4</v>
      </c>
      <c r="M2" s="28">
        <v>4</v>
      </c>
      <c r="N2" s="28">
        <v>4</v>
      </c>
      <c r="O2" s="28">
        <v>4</v>
      </c>
      <c r="P2" s="28">
        <v>4</v>
      </c>
      <c r="Q2" t="s">
        <v>101</v>
      </c>
      <c r="R2" s="28">
        <v>4</v>
      </c>
      <c r="S2" s="28">
        <v>4</v>
      </c>
      <c r="T2" s="28">
        <v>4</v>
      </c>
      <c r="U2" s="28">
        <v>4</v>
      </c>
      <c r="V2" s="28">
        <v>4</v>
      </c>
      <c r="W2" t="s">
        <v>101</v>
      </c>
      <c r="X2" s="28">
        <v>4</v>
      </c>
      <c r="Y2" s="28">
        <v>4</v>
      </c>
      <c r="Z2" s="28">
        <v>4</v>
      </c>
      <c r="AA2" s="28">
        <v>4</v>
      </c>
      <c r="AB2" s="28">
        <v>4</v>
      </c>
      <c r="AC2" s="28">
        <v>4</v>
      </c>
      <c r="AD2" s="28">
        <v>4</v>
      </c>
      <c r="AE2" t="s">
        <v>101</v>
      </c>
      <c r="AF2" s="28">
        <v>4</v>
      </c>
      <c r="AG2" s="28">
        <v>4</v>
      </c>
      <c r="AH2" s="28">
        <v>4</v>
      </c>
      <c r="AI2" s="28">
        <v>4</v>
      </c>
      <c r="AJ2" s="28">
        <v>4</v>
      </c>
      <c r="AK2" t="s">
        <v>101</v>
      </c>
      <c r="AL2" s="28">
        <v>4</v>
      </c>
      <c r="AM2" s="28">
        <v>4</v>
      </c>
      <c r="AN2" s="28">
        <v>4</v>
      </c>
      <c r="AO2" s="32">
        <v>44683.637060185189</v>
      </c>
      <c r="AP2" s="25" t="s">
        <v>134</v>
      </c>
    </row>
    <row r="3" spans="1:42" ht="13.5" customHeight="1" x14ac:dyDescent="0.15">
      <c r="A3" s="25" t="s">
        <v>133</v>
      </c>
      <c r="D3" s="25" t="s">
        <v>135</v>
      </c>
      <c r="E3" s="28">
        <v>4</v>
      </c>
      <c r="F3" s="28">
        <v>4</v>
      </c>
      <c r="G3" s="28">
        <v>4</v>
      </c>
      <c r="H3" s="28">
        <v>4</v>
      </c>
      <c r="I3" s="28">
        <v>4</v>
      </c>
      <c r="J3" t="s">
        <v>101</v>
      </c>
      <c r="K3" s="28">
        <v>4</v>
      </c>
      <c r="L3" s="28">
        <v>4</v>
      </c>
      <c r="M3" s="28">
        <v>4</v>
      </c>
      <c r="N3" s="28">
        <v>4</v>
      </c>
      <c r="O3" s="28">
        <v>4</v>
      </c>
      <c r="P3" s="28">
        <v>4</v>
      </c>
      <c r="Q3" t="s">
        <v>101</v>
      </c>
      <c r="R3" s="28">
        <v>4</v>
      </c>
      <c r="S3" s="28">
        <v>4</v>
      </c>
      <c r="T3" s="28">
        <v>4</v>
      </c>
      <c r="U3" s="28">
        <v>4</v>
      </c>
      <c r="V3" s="28">
        <v>4</v>
      </c>
      <c r="W3" t="s">
        <v>101</v>
      </c>
      <c r="X3" s="28">
        <v>4</v>
      </c>
      <c r="Y3" s="28">
        <v>4</v>
      </c>
      <c r="Z3" s="28">
        <v>4</v>
      </c>
      <c r="AA3" s="28">
        <v>4</v>
      </c>
      <c r="AB3" s="28">
        <v>4</v>
      </c>
      <c r="AC3" s="28">
        <v>4</v>
      </c>
      <c r="AD3" s="28">
        <v>4</v>
      </c>
      <c r="AE3" t="s">
        <v>101</v>
      </c>
      <c r="AF3" s="28">
        <v>4</v>
      </c>
      <c r="AG3" s="28">
        <v>4</v>
      </c>
      <c r="AH3" s="28">
        <v>4</v>
      </c>
      <c r="AI3" s="28">
        <v>4</v>
      </c>
      <c r="AJ3" s="28">
        <v>4</v>
      </c>
      <c r="AK3" t="s">
        <v>101</v>
      </c>
      <c r="AL3" s="28">
        <v>4</v>
      </c>
      <c r="AM3" s="28">
        <v>4</v>
      </c>
      <c r="AN3" s="28">
        <v>4</v>
      </c>
      <c r="AO3" s="32">
        <v>44683.626180555555</v>
      </c>
      <c r="AP3" s="25" t="s">
        <v>102</v>
      </c>
    </row>
    <row r="4" spans="1:42" ht="13.5" customHeight="1" x14ac:dyDescent="0.15">
      <c r="A4" s="25" t="s">
        <v>133</v>
      </c>
      <c r="D4" s="31">
        <v>44724</v>
      </c>
      <c r="E4" s="28">
        <v>4</v>
      </c>
      <c r="F4" s="28">
        <v>4</v>
      </c>
      <c r="G4" s="28">
        <v>4</v>
      </c>
      <c r="H4" s="28">
        <v>4</v>
      </c>
      <c r="I4" s="28">
        <v>4</v>
      </c>
      <c r="J4" t="s">
        <v>101</v>
      </c>
      <c r="K4" s="28">
        <v>4</v>
      </c>
      <c r="L4" s="28">
        <v>3</v>
      </c>
      <c r="M4" s="28">
        <v>4</v>
      </c>
      <c r="N4" s="28">
        <v>4</v>
      </c>
      <c r="O4" s="28">
        <v>3</v>
      </c>
      <c r="P4" s="28">
        <v>4</v>
      </c>
      <c r="Q4" t="s">
        <v>101</v>
      </c>
      <c r="R4" s="28">
        <v>4</v>
      </c>
      <c r="S4" s="28">
        <v>4</v>
      </c>
      <c r="T4" s="28">
        <v>4</v>
      </c>
      <c r="U4" s="28">
        <v>4</v>
      </c>
      <c r="V4" s="28">
        <v>4</v>
      </c>
      <c r="W4" t="s">
        <v>101</v>
      </c>
      <c r="X4" s="28">
        <v>4</v>
      </c>
      <c r="Y4" s="28">
        <v>4</v>
      </c>
      <c r="Z4" s="28">
        <v>4</v>
      </c>
      <c r="AA4" s="28">
        <v>3</v>
      </c>
      <c r="AB4" s="28">
        <v>4</v>
      </c>
      <c r="AC4" s="28">
        <v>4</v>
      </c>
      <c r="AD4" s="28">
        <v>4</v>
      </c>
      <c r="AE4" t="s">
        <v>101</v>
      </c>
      <c r="AF4" s="28">
        <v>4</v>
      </c>
      <c r="AG4" s="28">
        <v>4</v>
      </c>
      <c r="AH4" s="28">
        <v>4</v>
      </c>
      <c r="AI4" s="28">
        <v>4</v>
      </c>
      <c r="AJ4" s="28">
        <v>4</v>
      </c>
      <c r="AK4" t="s">
        <v>101</v>
      </c>
      <c r="AL4" s="28">
        <v>4</v>
      </c>
      <c r="AM4" s="28">
        <v>4</v>
      </c>
      <c r="AN4" s="28">
        <v>4</v>
      </c>
      <c r="AO4" s="32">
        <v>44683.610300925924</v>
      </c>
      <c r="AP4" s="25" t="s">
        <v>136</v>
      </c>
    </row>
    <row r="5" spans="1:42" ht="13.5" customHeight="1" x14ac:dyDescent="0.15">
      <c r="A5" s="25" t="s">
        <v>133</v>
      </c>
      <c r="D5" s="31">
        <v>44724</v>
      </c>
      <c r="E5" s="28">
        <v>4</v>
      </c>
      <c r="F5" s="28">
        <v>4</v>
      </c>
      <c r="G5" s="28">
        <v>4</v>
      </c>
      <c r="H5" s="28">
        <v>3</v>
      </c>
      <c r="I5" s="28">
        <v>4</v>
      </c>
      <c r="J5" t="s">
        <v>101</v>
      </c>
      <c r="K5" s="28">
        <v>4</v>
      </c>
      <c r="L5" s="28">
        <v>4</v>
      </c>
      <c r="M5" s="28">
        <v>4</v>
      </c>
      <c r="N5" s="28">
        <v>4</v>
      </c>
      <c r="O5" s="28">
        <v>4</v>
      </c>
      <c r="P5" s="28">
        <v>4</v>
      </c>
      <c r="Q5" t="s">
        <v>101</v>
      </c>
      <c r="R5" s="28">
        <v>4</v>
      </c>
      <c r="S5" s="28">
        <v>4</v>
      </c>
      <c r="T5" s="28">
        <v>4</v>
      </c>
      <c r="U5" s="28">
        <v>4</v>
      </c>
      <c r="V5" s="28">
        <v>4</v>
      </c>
      <c r="W5" t="s">
        <v>101</v>
      </c>
      <c r="X5" s="28">
        <v>4</v>
      </c>
      <c r="Y5" s="28">
        <v>4</v>
      </c>
      <c r="Z5" s="28">
        <v>4</v>
      </c>
      <c r="AA5" s="28">
        <v>4</v>
      </c>
      <c r="AB5" s="28">
        <v>4</v>
      </c>
      <c r="AC5" s="28">
        <v>4</v>
      </c>
      <c r="AD5" s="28">
        <v>4</v>
      </c>
      <c r="AE5" t="s">
        <v>101</v>
      </c>
      <c r="AF5" s="28">
        <v>4</v>
      </c>
      <c r="AG5" s="28">
        <v>4</v>
      </c>
      <c r="AH5" s="28">
        <v>4</v>
      </c>
      <c r="AI5" s="28">
        <v>4</v>
      </c>
      <c r="AJ5" s="28">
        <v>4</v>
      </c>
      <c r="AK5" t="s">
        <v>101</v>
      </c>
      <c r="AL5" s="28">
        <v>4</v>
      </c>
      <c r="AM5" s="28">
        <v>4</v>
      </c>
      <c r="AN5" s="28">
        <v>4</v>
      </c>
      <c r="AO5" s="32">
        <v>44683.618321759262</v>
      </c>
      <c r="AP5" s="25" t="s">
        <v>137</v>
      </c>
    </row>
    <row r="6" spans="1:42" ht="13.5" customHeight="1" x14ac:dyDescent="0.15">
      <c r="A6" s="25" t="s">
        <v>133</v>
      </c>
      <c r="D6" s="31">
        <v>44724</v>
      </c>
      <c r="E6" s="28">
        <v>4</v>
      </c>
      <c r="F6" s="28">
        <v>4</v>
      </c>
      <c r="G6" s="28">
        <v>4</v>
      </c>
      <c r="H6" s="28">
        <v>3</v>
      </c>
      <c r="I6" s="28">
        <v>4</v>
      </c>
      <c r="J6" t="s">
        <v>101</v>
      </c>
      <c r="K6" s="28">
        <v>4</v>
      </c>
      <c r="L6" s="28">
        <v>4</v>
      </c>
      <c r="M6" s="28">
        <v>4</v>
      </c>
      <c r="N6" s="28">
        <v>4</v>
      </c>
      <c r="O6" s="28">
        <v>4</v>
      </c>
      <c r="P6" s="28">
        <v>4</v>
      </c>
      <c r="Q6" t="s">
        <v>101</v>
      </c>
      <c r="R6" s="28">
        <v>4</v>
      </c>
      <c r="S6" s="28">
        <v>4</v>
      </c>
      <c r="T6" s="28">
        <v>4</v>
      </c>
      <c r="U6" s="28">
        <v>4</v>
      </c>
      <c r="V6" s="28">
        <v>4</v>
      </c>
      <c r="W6" t="s">
        <v>101</v>
      </c>
      <c r="X6" s="28">
        <v>4</v>
      </c>
      <c r="Y6" s="28">
        <v>4</v>
      </c>
      <c r="Z6" s="28">
        <v>4</v>
      </c>
      <c r="AA6" s="28">
        <v>4</v>
      </c>
      <c r="AB6" s="28">
        <v>4</v>
      </c>
      <c r="AC6" s="28">
        <v>4</v>
      </c>
      <c r="AD6" s="28">
        <v>4</v>
      </c>
      <c r="AE6" t="s">
        <v>101</v>
      </c>
      <c r="AF6" s="28">
        <v>4</v>
      </c>
      <c r="AG6" s="28">
        <v>4</v>
      </c>
      <c r="AH6" s="28">
        <v>4</v>
      </c>
      <c r="AI6" s="28">
        <v>4</v>
      </c>
      <c r="AJ6" s="28">
        <v>4</v>
      </c>
      <c r="AK6" t="s">
        <v>101</v>
      </c>
      <c r="AL6" s="28">
        <v>4</v>
      </c>
      <c r="AM6" s="28">
        <v>4</v>
      </c>
      <c r="AN6" s="28">
        <v>4</v>
      </c>
      <c r="AO6" s="32">
        <v>44683.620011574072</v>
      </c>
      <c r="AP6" s="25" t="s">
        <v>138</v>
      </c>
    </row>
    <row r="7" spans="1:42" ht="13.5" customHeight="1" x14ac:dyDescent="0.15">
      <c r="A7" s="25" t="s">
        <v>133</v>
      </c>
      <c r="D7" s="31">
        <v>44724</v>
      </c>
      <c r="E7" s="28">
        <v>4</v>
      </c>
      <c r="F7" s="28">
        <v>4</v>
      </c>
      <c r="G7" s="28">
        <v>4</v>
      </c>
      <c r="H7" s="28">
        <v>3</v>
      </c>
      <c r="I7" s="28">
        <v>4</v>
      </c>
      <c r="J7" t="s">
        <v>101</v>
      </c>
      <c r="K7" s="28">
        <v>4</v>
      </c>
      <c r="L7" s="28">
        <v>4</v>
      </c>
      <c r="M7" s="28">
        <v>4</v>
      </c>
      <c r="N7" s="28">
        <v>4</v>
      </c>
      <c r="O7" s="28">
        <v>4</v>
      </c>
      <c r="P7" s="28">
        <v>4</v>
      </c>
      <c r="Q7" t="s">
        <v>101</v>
      </c>
      <c r="R7" s="28">
        <v>4</v>
      </c>
      <c r="S7" s="28">
        <v>3</v>
      </c>
      <c r="T7" s="28">
        <v>4</v>
      </c>
      <c r="U7" s="28">
        <v>4</v>
      </c>
      <c r="V7" s="28">
        <v>4</v>
      </c>
      <c r="W7" t="s">
        <v>101</v>
      </c>
      <c r="X7" s="28">
        <v>4</v>
      </c>
      <c r="Y7" s="28">
        <v>4</v>
      </c>
      <c r="Z7" s="28">
        <v>4</v>
      </c>
      <c r="AA7" s="28">
        <v>4</v>
      </c>
      <c r="AB7" s="28">
        <v>4</v>
      </c>
      <c r="AC7" s="28">
        <v>4</v>
      </c>
      <c r="AD7" s="28">
        <v>4</v>
      </c>
      <c r="AE7" t="s">
        <v>101</v>
      </c>
      <c r="AF7" s="28">
        <v>4</v>
      </c>
      <c r="AG7" s="28">
        <v>4</v>
      </c>
      <c r="AH7" s="28">
        <v>4</v>
      </c>
      <c r="AI7" s="28">
        <v>4</v>
      </c>
      <c r="AJ7" s="28">
        <v>4</v>
      </c>
      <c r="AK7" t="s">
        <v>101</v>
      </c>
      <c r="AL7" s="28">
        <v>4</v>
      </c>
      <c r="AM7" s="28">
        <v>4</v>
      </c>
      <c r="AN7" s="28">
        <v>4</v>
      </c>
      <c r="AO7" s="32">
        <v>44683.613865740743</v>
      </c>
      <c r="AP7" s="25" t="s">
        <v>139</v>
      </c>
    </row>
    <row r="8" spans="1:42" ht="13.5" customHeight="1" x14ac:dyDescent="0.15">
      <c r="E8" s="28"/>
      <c r="F8" s="28"/>
      <c r="G8" s="28"/>
      <c r="H8" s="28"/>
      <c r="I8" s="28"/>
      <c r="K8" s="28"/>
      <c r="L8" s="28"/>
      <c r="M8" s="28"/>
      <c r="N8" s="28"/>
      <c r="O8" s="28"/>
      <c r="P8" s="28"/>
      <c r="R8" s="28"/>
      <c r="S8" s="28"/>
      <c r="T8" s="28"/>
      <c r="U8" s="28"/>
      <c r="V8" s="28"/>
      <c r="X8" s="28"/>
      <c r="Y8" s="28"/>
      <c r="Z8" s="28"/>
      <c r="AA8" s="28"/>
      <c r="AB8" s="28"/>
      <c r="AC8" s="28"/>
      <c r="AD8" s="28"/>
      <c r="AF8" s="28"/>
      <c r="AG8" s="28"/>
      <c r="AH8" s="28"/>
      <c r="AI8" s="28"/>
      <c r="AJ8" s="28"/>
      <c r="AL8" s="28"/>
      <c r="AM8" s="28"/>
      <c r="AN8" s="28"/>
      <c r="AO8" s="27"/>
    </row>
    <row r="9" spans="1:42" ht="13.5" customHeight="1" x14ac:dyDescent="0.15">
      <c r="E9" s="28"/>
      <c r="F9" s="28"/>
      <c r="G9" s="28"/>
      <c r="H9" s="28"/>
      <c r="I9" s="28"/>
      <c r="K9" s="28"/>
      <c r="L9" s="28"/>
      <c r="M9" s="28"/>
      <c r="N9" s="28"/>
      <c r="O9" s="28"/>
      <c r="P9" s="28"/>
      <c r="R9" s="28"/>
      <c r="S9" s="28"/>
      <c r="T9" s="28"/>
      <c r="U9" s="28"/>
      <c r="V9" s="28"/>
      <c r="X9" s="28"/>
      <c r="Y9" s="28"/>
      <c r="Z9" s="28"/>
      <c r="AA9" s="28"/>
      <c r="AB9" s="28"/>
      <c r="AC9" s="28"/>
      <c r="AD9" s="28"/>
      <c r="AF9" s="28"/>
      <c r="AG9" s="28"/>
      <c r="AH9" s="28"/>
      <c r="AI9" s="28"/>
      <c r="AJ9" s="28"/>
      <c r="AL9" s="28"/>
      <c r="AM9" s="28"/>
      <c r="AN9" s="28"/>
      <c r="AO9" s="27"/>
    </row>
    <row r="10" spans="1:42" ht="13.5" customHeight="1" x14ac:dyDescent="0.15">
      <c r="E10" s="28"/>
      <c r="F10" s="28"/>
      <c r="G10" s="28"/>
      <c r="H10" s="28"/>
      <c r="I10" s="28"/>
      <c r="K10" s="28"/>
      <c r="L10" s="28"/>
      <c r="M10" s="28"/>
      <c r="N10" s="28"/>
      <c r="O10" s="28"/>
      <c r="P10" s="28"/>
      <c r="R10" s="28"/>
      <c r="S10" s="28"/>
      <c r="T10" s="28"/>
      <c r="U10" s="28"/>
      <c r="V10" s="28"/>
      <c r="X10" s="28"/>
      <c r="Y10" s="28"/>
      <c r="Z10" s="28"/>
      <c r="AA10" s="28"/>
      <c r="AB10" s="28"/>
      <c r="AC10" s="28"/>
      <c r="AD10" s="28"/>
      <c r="AF10" s="28"/>
      <c r="AG10" s="28"/>
      <c r="AH10" s="28"/>
      <c r="AI10" s="28"/>
      <c r="AJ10" s="28"/>
      <c r="AL10" s="28"/>
      <c r="AM10" s="28"/>
      <c r="AN10" s="28"/>
      <c r="AO10" s="27"/>
    </row>
    <row r="11" spans="1:42" ht="13.5" customHeight="1" x14ac:dyDescent="0.15">
      <c r="E11" s="28"/>
      <c r="F11" s="28"/>
      <c r="G11" s="28"/>
      <c r="H11" s="28"/>
      <c r="I11" s="28"/>
      <c r="K11" s="28"/>
      <c r="L11" s="28"/>
      <c r="M11" s="28"/>
      <c r="N11" s="28"/>
      <c r="O11" s="28"/>
      <c r="P11" s="28"/>
      <c r="R11" s="28"/>
      <c r="S11" s="28"/>
      <c r="T11" s="28"/>
      <c r="U11" s="28"/>
      <c r="V11" s="28"/>
      <c r="X11" s="28"/>
      <c r="Y11" s="28"/>
      <c r="Z11" s="28"/>
      <c r="AA11" s="28"/>
      <c r="AB11" s="28"/>
      <c r="AC11" s="28"/>
      <c r="AD11" s="28"/>
      <c r="AF11" s="28"/>
      <c r="AG11" s="28"/>
      <c r="AH11" s="28"/>
      <c r="AI11" s="28"/>
      <c r="AJ11" s="28"/>
      <c r="AL11" s="28"/>
      <c r="AM11" s="28"/>
      <c r="AN11" s="28"/>
      <c r="AO11" s="27"/>
    </row>
    <row r="12" spans="1:42" ht="13.5" customHeight="1" x14ac:dyDescent="0.15">
      <c r="E12" s="28"/>
      <c r="F12" s="28"/>
      <c r="G12" s="28"/>
      <c r="H12" s="28"/>
      <c r="I12" s="28"/>
      <c r="K12" s="28"/>
      <c r="L12" s="28"/>
      <c r="M12" s="28"/>
      <c r="N12" s="28"/>
      <c r="O12" s="28"/>
      <c r="P12" s="28"/>
      <c r="R12" s="28"/>
      <c r="S12" s="28"/>
      <c r="T12" s="28"/>
      <c r="U12" s="28"/>
      <c r="V12" s="28"/>
      <c r="X12" s="28"/>
      <c r="Y12" s="28"/>
      <c r="Z12" s="28"/>
      <c r="AA12" s="28"/>
      <c r="AB12" s="28"/>
      <c r="AC12" s="28"/>
      <c r="AD12" s="28"/>
      <c r="AF12" s="28"/>
      <c r="AG12" s="28"/>
      <c r="AH12" s="28"/>
      <c r="AI12" s="28"/>
      <c r="AJ12" s="28"/>
      <c r="AL12" s="28"/>
      <c r="AM12" s="28"/>
      <c r="AN12" s="28"/>
      <c r="AO12" s="27"/>
    </row>
  </sheetData>
  <printOptions headings="1" gridLines="1"/>
  <pageMargins left="0.25" right="0.25" top="1.5" bottom="0.5" header="0.5" footer="0.25"/>
  <pageSetup orientation="portrait" blackAndWhite="1" r:id="rId1"/>
  <headerFooter alignWithMargins="0">
    <oddHeader>&amp;C&amp;"MS Sans Serif,Bold Italic"&amp;10SOUTHWESTERN OK STATE UNIVERSITY&amp;"MS Sans Serif,Bold"
UNIVERSITY SUPERVISOR EVALUATION OF TEACHER CANDIDATE
&amp;"MS Sans Serif,Bold Italic"Music&amp;"MS Sans Serif,Regular"
&amp;"MS Sans Serif,Bold"Spring 2022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f17b072-a641-4163-845d-6bc934424af4">
      <Terms xmlns="http://schemas.microsoft.com/office/infopath/2007/PartnerControls"/>
    </lcf76f155ced4ddcb4097134ff3c332f>
    <TaxCatchAll xmlns="4ea68dd0-e2a5-4487-9a57-56deb1000fd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5253A3851454A953AB47959F195CE" ma:contentTypeVersion="16" ma:contentTypeDescription="Create a new document." ma:contentTypeScope="" ma:versionID="6cb5b9c09331e942b10ccbc9a34f2dae">
  <xsd:schema xmlns:xsd="http://www.w3.org/2001/XMLSchema" xmlns:xs="http://www.w3.org/2001/XMLSchema" xmlns:p="http://schemas.microsoft.com/office/2006/metadata/properties" xmlns:ns2="ff17b072-a641-4163-845d-6bc934424af4" xmlns:ns3="4ea68dd0-e2a5-4487-9a57-56deb1000fd9" targetNamespace="http://schemas.microsoft.com/office/2006/metadata/properties" ma:root="true" ma:fieldsID="b0af57cc8792867e30196f325e3f8d67" ns2:_="" ns3:_="">
    <xsd:import namespace="ff17b072-a641-4163-845d-6bc934424af4"/>
    <xsd:import namespace="4ea68dd0-e2a5-4487-9a57-56deb1000f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17b072-a641-4163-845d-6bc934424a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f8294601-c2b2-488f-94d6-ab1689ed69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a68dd0-e2a5-4487-9a57-56deb1000fd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5f6df73-a876-4ede-b889-e80484c5bd42}" ma:internalName="TaxCatchAll" ma:showField="CatchAllData" ma:web="4ea68dd0-e2a5-4487-9a57-56deb1000f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277257-C536-4AB5-AB08-422BF2096CED}">
  <ds:schemaRefs>
    <ds:schemaRef ds:uri="http://schemas.microsoft.com/office/2006/documentManagement/types"/>
    <ds:schemaRef ds:uri="ff17b072-a641-4163-845d-6bc934424af4"/>
    <ds:schemaRef ds:uri="http://www.w3.org/XML/1998/namespace"/>
    <ds:schemaRef ds:uri="http://purl.org/dc/dcmitype/"/>
    <ds:schemaRef ds:uri="http://schemas.openxmlformats.org/package/2006/metadata/core-properties"/>
    <ds:schemaRef ds:uri="http://purl.org/dc/terms/"/>
    <ds:schemaRef ds:uri="4ea68dd0-e2a5-4487-9a57-56deb1000fd9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D7BD9A6-3DB5-4E72-9024-9FBF499E1F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091D8B8-DA9C-4846-8911-1365069CA5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f17b072-a641-4163-845d-6bc934424af4"/>
    <ds:schemaRef ds:uri="4ea68dd0-e2a5-4487-9a57-56deb1000f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ItemAnalysis</vt:lpstr>
      <vt:lpstr>Numerical</vt:lpstr>
      <vt:lpstr>Textual</vt:lpstr>
      <vt:lpstr>Numerical!Print_Titles</vt:lpstr>
      <vt:lpstr>ItemAnalysis!SCP27B2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Kliewer, Jan</dc:creator>
  <cp:lastModifiedBy>Aguinaga, Veronica</cp:lastModifiedBy>
  <cp:lastPrinted>2019-03-06T19:31:39Z</cp:lastPrinted>
  <dcterms:created xsi:type="dcterms:W3CDTF">2011-02-23T21:08:19Z</dcterms:created>
  <dcterms:modified xsi:type="dcterms:W3CDTF">2023-05-09T14:47:08Z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0x010100A955253A3851454A953AB47959F195CE</vt:lpwstr>
  </property>
</Properties>
</file>