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wosuits-my.sharepoint.com/personal/aguinagav_swosu_edu/Documents/Desktop/SPRING 2022 TWS/"/>
    </mc:Choice>
  </mc:AlternateContent>
  <xr:revisionPtr revIDLastSave="15" documentId="13_ncr:1_{6EAC35B6-9572-4BA5-8495-7BA701A2ED03}" xr6:coauthVersionLast="47" xr6:coauthVersionMax="47" xr10:uidLastSave="{F9F69F89-40B7-4F31-963A-4D3CBFED291D}"/>
  <bookViews>
    <workbookView xWindow="-120" yWindow="-120" windowWidth="29040" windowHeight="15840" xr2:uid="{00000000-000D-0000-FFFF-FFFF00000000}"/>
  </bookViews>
  <sheets>
    <sheet name="Item Analysis" sheetId="3" r:id="rId1"/>
    <sheet name="Numerical" sheetId="2" r:id="rId2"/>
    <sheet name="Textual" sheetId="4" r:id="rId3"/>
  </sheets>
  <definedNames>
    <definedName name="SCP27B2" localSheetId="0">'Item Analysis'!$A$2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1" i="3" l="1"/>
  <c r="N8" i="2"/>
  <c r="N3" i="2"/>
  <c r="N4" i="2"/>
  <c r="N5" i="2"/>
  <c r="N6" i="2"/>
  <c r="N2" i="2"/>
  <c r="C38" i="3"/>
  <c r="A38" i="3" s="1"/>
  <c r="C37" i="3"/>
  <c r="C36" i="3"/>
  <c r="H8" i="2"/>
  <c r="C8" i="2"/>
  <c r="B8" i="2"/>
  <c r="M3" i="2"/>
  <c r="G8" i="2"/>
  <c r="B6" i="2"/>
  <c r="C6" i="2"/>
  <c r="D6" i="2"/>
  <c r="E6" i="2"/>
  <c r="F6" i="2"/>
  <c r="G6" i="2"/>
  <c r="H6" i="2"/>
  <c r="I6" i="2"/>
  <c r="J6" i="2"/>
  <c r="K6" i="2"/>
  <c r="L6" i="2"/>
  <c r="M6" i="2"/>
  <c r="A26" i="3"/>
  <c r="B5" i="2"/>
  <c r="C5" i="2"/>
  <c r="D5" i="2"/>
  <c r="E5" i="2"/>
  <c r="F5" i="2"/>
  <c r="G5" i="2"/>
  <c r="H5" i="2"/>
  <c r="I5" i="2"/>
  <c r="J5" i="2"/>
  <c r="K5" i="2"/>
  <c r="L5" i="2"/>
  <c r="M5" i="2"/>
  <c r="B4" i="2"/>
  <c r="C4" i="2"/>
  <c r="D4" i="2"/>
  <c r="E4" i="2"/>
  <c r="F4" i="2"/>
  <c r="G4" i="2"/>
  <c r="H4" i="2"/>
  <c r="I4" i="2"/>
  <c r="J4" i="2"/>
  <c r="K4" i="2"/>
  <c r="L4" i="2"/>
  <c r="M4" i="2"/>
  <c r="C58" i="3" l="1"/>
  <c r="C57" i="3"/>
  <c r="C56" i="3"/>
  <c r="C53" i="3"/>
  <c r="C52" i="3"/>
  <c r="C51" i="3"/>
  <c r="C48" i="3"/>
  <c r="C47" i="3"/>
  <c r="C45" i="3"/>
  <c r="C42" i="3"/>
  <c r="C41" i="3"/>
  <c r="C40" i="3"/>
  <c r="C32" i="3"/>
  <c r="C29" i="3"/>
  <c r="C28" i="3"/>
  <c r="C25" i="3"/>
  <c r="C24" i="3"/>
  <c r="C23" i="3"/>
  <c r="C35" i="3"/>
  <c r="C20" i="3"/>
  <c r="C19" i="3"/>
  <c r="C18" i="3"/>
  <c r="C15" i="3"/>
  <c r="C14" i="3"/>
  <c r="C13" i="3"/>
  <c r="C8" i="3"/>
  <c r="C10" i="3"/>
  <c r="C9" i="3"/>
  <c r="C3" i="3"/>
  <c r="C5" i="3"/>
  <c r="C4" i="3"/>
  <c r="B3" i="2"/>
  <c r="C3" i="2"/>
  <c r="D3" i="2"/>
  <c r="E3" i="2"/>
  <c r="F3" i="2"/>
  <c r="G3" i="2"/>
  <c r="H3" i="2"/>
  <c r="I3" i="2"/>
  <c r="J3" i="2"/>
  <c r="K3" i="2"/>
  <c r="L3" i="2"/>
  <c r="L2" i="2"/>
  <c r="L8" i="2" s="1"/>
  <c r="K2" i="2"/>
  <c r="K8" i="2" s="1"/>
  <c r="J2" i="2"/>
  <c r="J8" i="2" s="1"/>
  <c r="I2" i="2"/>
  <c r="I8" i="2" s="1"/>
  <c r="H2" i="2"/>
  <c r="G2" i="2"/>
  <c r="F2" i="2"/>
  <c r="E2" i="2"/>
  <c r="D2" i="2"/>
  <c r="C2" i="2"/>
  <c r="B2" i="2"/>
  <c r="M2" i="2" l="1"/>
  <c r="D8" i="2"/>
  <c r="E8" i="2"/>
  <c r="F8" i="2"/>
  <c r="C43" i="3"/>
  <c r="A43" i="3" s="1"/>
  <c r="C33" i="3"/>
  <c r="M8" i="2" l="1"/>
  <c r="C59" i="3"/>
  <c r="C54" i="3"/>
  <c r="D52" i="3" l="1"/>
  <c r="D51" i="3"/>
  <c r="C16" i="3"/>
  <c r="D13" i="3" s="1"/>
  <c r="D56" i="3"/>
  <c r="D57" i="3"/>
  <c r="C21" i="3"/>
  <c r="D20" i="3" s="1"/>
  <c r="D58" i="3"/>
  <c r="D42" i="3"/>
  <c r="D53" i="3"/>
  <c r="D29" i="3"/>
  <c r="C11" i="3"/>
  <c r="D8" i="3" s="1"/>
  <c r="D36" i="3"/>
  <c r="C49" i="3"/>
  <c r="D48" i="3" s="1"/>
  <c r="C26" i="3"/>
  <c r="D25" i="3" s="1"/>
  <c r="C6" i="3"/>
  <c r="D3" i="3" s="1"/>
  <c r="D14" i="3" l="1"/>
  <c r="D15" i="3"/>
  <c r="D19" i="3"/>
  <c r="D59" i="3"/>
  <c r="D23" i="3"/>
  <c r="D45" i="3"/>
  <c r="A11" i="3"/>
  <c r="D40" i="3"/>
  <c r="D35" i="3"/>
  <c r="D41" i="3"/>
  <c r="D47" i="3"/>
  <c r="D10" i="3"/>
  <c r="D18" i="3"/>
  <c r="D28" i="3"/>
  <c r="D32" i="3"/>
  <c r="D24" i="3"/>
  <c r="D37" i="3"/>
  <c r="A33" i="3"/>
  <c r="D9" i="3"/>
  <c r="D5" i="3"/>
  <c r="D4" i="3"/>
  <c r="D54" i="3"/>
  <c r="A6" i="3"/>
  <c r="D38" i="3" l="1"/>
  <c r="D16" i="3"/>
  <c r="D21" i="3"/>
  <c r="D33" i="3"/>
  <c r="D49" i="3"/>
  <c r="D26" i="3"/>
  <c r="D43" i="3"/>
  <c r="D6" i="3"/>
  <c r="D11" i="3"/>
  <c r="A59" i="3"/>
  <c r="A54" i="3"/>
  <c r="A49" i="3"/>
  <c r="A21" i="3"/>
  <c r="A16" i="3"/>
</calcChain>
</file>

<file path=xl/sharedStrings.xml><?xml version="1.0" encoding="utf-8"?>
<sst xmlns="http://schemas.openxmlformats.org/spreadsheetml/2006/main" count="189" uniqueCount="102">
  <si>
    <t>11. Grammar, Usage, and Mechanics</t>
  </si>
  <si>
    <t>NV</t>
  </si>
  <si>
    <t>#</t>
  </si>
  <si>
    <t>Mean</t>
  </si>
  <si>
    <t>Mean:</t>
  </si>
  <si>
    <t>Count</t>
  </si>
  <si>
    <t>Pct</t>
  </si>
  <si>
    <t>Total</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</si>
  <si>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</si>
  <si>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</si>
  <si>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</si>
  <si>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</si>
  <si>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</si>
  <si>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</si>
  <si>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</si>
  <si>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</si>
  <si>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</si>
  <si>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</si>
  <si>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</si>
  <si>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</si>
  <si>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</si>
  <si>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</si>
  <si>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</si>
  <si>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</si>
  <si>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</si>
  <si>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</si>
  <si>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</si>
  <si>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</si>
  <si>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</si>
  <si>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</si>
  <si>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</si>
  <si>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</si>
  <si>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</si>
  <si>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</si>
  <si>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</si>
  <si>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</si>
  <si>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</si>
  <si>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</si>
  <si>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</si>
  <si>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</si>
  <si>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1. Classroom Environment and Student Demographics
(ACEI 3.2; INTASC 2; CAEP 1.4)</t>
  </si>
  <si>
    <t>Target (2 pts.):  The candidate provides a rich description of the classroom environment and student demographics.  Evidence shows that the candidate:
1.	Uses the input and contributions of families, colleagues, and other professionals in understanding each student’s prior knowledge and supporting their development.
2.	Demonstrates an understanding of the purpose and value of learning about students’ background knowledge and experiences.
3.	Describes multiple procedures used to obtain student demographics and academic/learning profiles while maintaining confidentiality.
4.	Plans for and can articulate specific strategies, content, and delivery that will meet the students’ individual needs.</t>
  </si>
  <si>
    <t>Acceptable (1 pt.):  The candidate provides a description of the classroom environment and student demographics.  Evidence shows that the candidate:
1.	Makes clear and coherent connections with students’ prior knowledge and future learning, both explicitly to the students and within the lesson.
2.	Demonstrates familiarity with students’ background knowledge and experiences.
3.	Describes multiple procedures used to obtain student demographics and academic/learning profiles while maintaining confidentiality.</t>
  </si>
  <si>
    <t>Unacceptable (0 pts.):  The candidate provides incomplete information of the classroom environment and student demographics.  The candidate displays deficiencies in the following ways:
1.	Makes an attempt or does not connect students’ prior knowledge to previous lessons or future learning.
2.	Demonstrates a lack of familiarity with students’ background knowledge and experiences.
3.	Demonstrates a lack of understanding of students’ development, preferred learning styles, and student background and experiences.</t>
  </si>
  <si>
    <t>2. Introduction of Unit
(ACEI 3.1; INTASC 4; CAEP 1.4, 3.5)</t>
  </si>
  <si>
    <t>Target (2 pts.):  The candidate includes an extensive introduction of the unit, which includes an overview of the contextual background, Oklahoma Academic Standards (OAS), and the content area(s) of the unit.  The candidate shows evidence of planning for instruction based on knowledge of the students, learning theory, connections across curriculum, and the learning community.  Evidence shows that the candidate:
1.	Establishes challenging and measureable goals for student learning that align with the OAS standards and reflect a range of student learner needs.
2.	Demonstrates how goals fit into the broader unit, course, and classroom goals for content learning and skills.
3.	Makes meaningful and relevant connections between lesson content and other disciplines.
4.	Prepares opportunities for students to apply learning from different content areas to solve problems.</t>
  </si>
  <si>
    <t>Acceptable (1 pt.):  The candidate includes a complete introduction of the unit, which includes an overview of the contextual background, Oklahoma Academic Standards (OAS), and the content area(s) of the unit.  The candidate shows evidence of planning for instruction based on knowledge of the students, learning theory, connections across curriculum, and the learning community.  Evidence shows that the candidate:
1.	Demonstrates a focus for student learning with appropriate learning objectives and measureable goals aligned to OAS standards.
2.	Demonstrates the importance of the goals and their appropriateness for students.
3.	Makes meaningful and relevant connections between lesson content and other disciplines.</t>
  </si>
  <si>
    <t>Unacceptable (0 pts.):  The candidate provides incomplete information to introduce the unit.  The candidate does not include an overview of the contextual background, Oklahoma Academic Standards (OAS), and the content area(s) of the unit.  The candidate does not show evidence of planning for instruction based on knowledge of the students, learning theory, connections across curriculum, and the learning community.  The candidate displays deficiencies in the following ways:
1.	Demonstrates a lack of understanding in creating objectives and goals aligned to OAS standards.
2.	Demonstrates a lack of understanding the importance of goals and their appropriateness for students.
3.	Is unable to make meaningful and relevance connections between lesson content and other disciplines.</t>
  </si>
  <si>
    <t>3. Factors Influencing Instruction
(ACEI 1.0; INTASC 7; CAEP 1.5)</t>
  </si>
  <si>
    <t>Target (2 pts.):  The candidate provides a rich description of factors that influence unit instruction.  Evidence shows that the candidate:
1.	Aligns instructional materials and resources to instructional purposes.
2.	Varies instructional materials and resources for individual students’ learning styles and abilities.
3.	Actively engages students in the learning process.</t>
  </si>
  <si>
    <t>Acceptable (1 pt.):  The candidate provides a description of factors that influences unit instruction.  Evidence shows that the candidate:
1.	Aligns instructional materials and resources to instructional purposes.
2.	Varies instructional materials and resources for individual students’ learning styles and needs.</t>
  </si>
  <si>
    <t>Unacceptable (0 pts.):  The candidate provides an incomplete description of factors that influences unit instruction.  The candidate displays deficiencies in the following ways:
1.	Uses irrelevant or inappropriate instructional materials and resources.
2.	Does not actively engage students in the learning process.</t>
  </si>
  <si>
    <t>4. Specific Instructional Strategies
(ACEI 3.4; INTASC 8; CAEP 1.5)</t>
  </si>
  <si>
    <t>Target (2 pts.):  The candidate includes instructional strategies, which are inclusive and engaging for students.  Evidence shows that the candidate:
1.	Uses multiple instructional strategies which maintain student interest.
2.	Is knowledgeable on how to assess student engagement while in the process of instruction.
3.	Applies different strategies for adjusting pacing to enhance student engagement.</t>
  </si>
  <si>
    <t>Acceptable (1 pt.):  The candidate includes instructional strategies, which are inclusive and engaging for students.  Evidence shows that the candidate:
1.	Uses instructional strategies which maintain student interest. (at least two)
2.	Is knowledgeable on how to assess student engagement while in the process of instruction.</t>
  </si>
  <si>
    <t>Unacceptable (0 pts.):  The candidate includes less than 3 instructional strategies.  The candidate displays deficiencies in the following ways:
1.	Does not uses a number of instructional strategies.
2.	Does not use knowledge of how to assess student engagement while in the process of instruction.</t>
  </si>
  <si>
    <t>5. Integration of Technology into Teaching and Learning
(ACEI 3.4; INTASC 4; CAEP 1.2, 1.3, 1.5, 3.5, 4.1)</t>
  </si>
  <si>
    <t>Target (2 pts.):  The candidate describes how technology was integrated throughout the unit to enhance teaching and learning.  Evidence shows that the candidate:
1.	Identifies developmentally appropriate technologies for teaching and learning.
2.	Includes a list of technology resources to enhance teaching and learning.
3.	Adapts technology resources to promote technology skills attainment.</t>
  </si>
  <si>
    <t>Acceptable (1 pt.):  The candidate describes how technology was integrated throughout the unit to enhance teaching and learning.  Evidence shows that the candidate:
1.	Identifies developmentally appropriate technologies for teaching and learning.
2.	Includes a list of technology resources to teaching and learning.</t>
  </si>
  <si>
    <t>Unacceptable (0 pts.):  The candidate does not describe how technology was integrated throughout the unit to enhance teaching and learning.  The candidate displays deficiencies in the following ways:
1.	Rarely identifies or does not identify developmentally appropriate instructional units.
2.	Does not identify technology resources to enhance teaching and learning.</t>
  </si>
  <si>
    <t>6. Assessments Tables &amp; Analysis of Results
(ACEI 4.0; INTASC 6; CAEP 1.2, 1.3, 1.5, 3.5, 4.1)</t>
  </si>
  <si>
    <t>Target (2 pts.):  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Content objectives match assessment procedures. Evidence shows that the candidate:
1.	Uses assessment data to identify strengths and needs, and modifies and differentiates instructions accordingly.
2.	Checks for understanding and makes adjustments accordingly (whole class or individual students).
3.	Adapts instructional methods and materials and paces learning activities to meet the needs of all students.
4.	Provides substantive, specific, and timely feedback to students.
5.	Examines assessment results to reveal trends and patterns in individual and group progress to anticipate learning obstacles.
6.	Provides opportunities for students to engage in self-assessment.
7.	Uses assessment results to reflect on his or her own teaching to monitor teaching strategies and behaviors regarding student success.</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</si>
  <si>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Content objectives match assessment procedures.  Evidence shows that the candidate:
1.	Uses assessment data to identify students’ strengths and needs, and modifies and differentiates instruction accordingly.
2.	Checks for understanding at key moments and makes adjustments to instruction (whole class and individual students).
3.	Gathers and uses student data from a variety of sources to choose and implement appropriate instructional strategies.
4.	Provides substantive, specific, and timely feedback to students.</t>
  </si>
  <si>
    <t>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The candidate displays deficiencies in the following ways:
1.	Does not routinely use assessments to measure student mastery.
2.	Rarely or never checks for students’ understanding of content.
3.	Fails to make adjustments in response to student confusion.
4.	Uses student data from a few sources to choose appropriate instructional strategies.
5.	Rarely or never provides feedback to students.</t>
  </si>
  <si>
    <t>7. Adaptations for Special Populations
(ACEI 3.2; INTASC 1; CAEP 1.1, 3.5)</t>
  </si>
  <si>
    <t>Target (2 pts.):  The candidate describes two or more adaptations for special populations (students with exceptionalities, gifted, ELLs and/or delayed learners).  Evidence shows that the candidate:
1.	Matches strategies, materials, and pacing to students’ individual needs to make learning accessible and challenging for all students.
2.	Effectively uses independent, collaborative, and whole class instruction to support individual learning goals.
3.	Provides varied options for how students will demonstrate mastery of content.</t>
  </si>
  <si>
    <t>Acceptable (1 pt.):  The candidate describes one adaptation for special populations (students with exceptionalities, gifted, ELLs, and/or delayed learners).  Evidence shows that the candidate:
1.	Supports the learning needs of students through a variety of strategies, materials, and/or pacing that makes learning accessible and challenging for all students.
2.	Effectively uses independent, collaborative, and whole class instruction to support individual learning goals.</t>
  </si>
  <si>
    <t>Unacceptable (0 pts.):  The candidate does not describe an adaptation(s) for special populations (students with exceptionalities, gifted, ELLs, and/or delayed learners).  The candidate displays deficiencies in the following ways:
1.	Relies on a single strategy or does not attempt to make the lesson accessible to all students.
2.	Does not effectively uses independent, collaborative, and whole class instruction to support individual learning goals.</t>
  </si>
  <si>
    <t>8. Classroom Management
(ACEI 3.4; INTASC 3; CAEP 1.4, 2.3)</t>
  </si>
  <si>
    <t>Target (2 pts.):  The candidate discusses 3 components of the classroom management plan and includes how the plan supports student learning.  Evidence shows that the candidate:
1.	Establishes, communicates, and maintains high expectations for student participation.
2.	Makes students aware of active versus passive learning.
3.	Gives students choices over instructional strategies.
4.	Uses appropriate classroom management techniques to reinforce expectations.
5.	Has developed verbal and nonverbal signals as a means for managing student behavior.</t>
  </si>
  <si>
    <t>Acceptable (1 pt.):  The candidate discusses 2 components of the classroom management plan and includes how the plan supports student learning.  Evidence shows that the candidate:
1.	Establishes, communicates, and maintains high expectations for student participation.
2.	Makes students aware of active versus passive learning.
3.	Gives students choices over instructional strategies.
4.	Uses appropriate classroom management techniques to reinforce expectations.</t>
  </si>
  <si>
    <t>Unacceptable (0 pts.):  The candidate discusses 1 component of the classroom management plan and includes how the plan supports student learning.  The candidate displays deficiencies in the following ways:
1.	Does not establish, communicate, and maintain high expectations for student participation.
2.	Does not make students aware of active versus passive learning.
3.	Does not give students choices over instructional strategies.
4.	Does not use appropriate classroom management techniques to reinforce expectations.</t>
  </si>
  <si>
    <t>9. Recommendations for Improvement
(ACEI 5.1; INTASC 9; CAEP 1.2, 1.5, 3.6)</t>
  </si>
  <si>
    <t>Target (2 pts.):  The candidate articulates areas in need of personal improvement during future instruction and/or through professional development opportunities.  Evidence shows that the candidate:
1.	Collaborates with colleagues to improve personal and team practices facilitating professional dialogue, peer observation and feedback, peer coaching, and other collegial learning activities.
2.	Sets and regularly modifies short and long term professional goals based on self-assessment and analysis of student learning.
3.	Understands the importance of observation and feedback as a means to improve professional practice.</t>
  </si>
  <si>
    <t>Acceptable (1 pt.):  The candidate articulates 1 area in need of personal improvement during future instruction and/or through professional development opportunities.  Evidence shows that the candidate:
1.	Works effectively with colleagues to examine problems of practice, analyze student work, and identify target strategies.
2.	Sets data-based short and long term goals and takes action to meet these goals.</t>
  </si>
  <si>
    <t>Unacceptable (0 pts.):  The candidate does not articulate an area(s) in need of personal improvement during future instruction and/or through professional development opportunities.  The candidate displays deficiencies in the following ways:
1.	Fails to demonstrate evidence in ability to accurately self-assess performance.
2.	Fails to identify areas for professional development.</t>
  </si>
  <si>
    <t>10. Lesson Plan Format
(ACEI 3.1; INTASC 5; CAEP 1.3, 3.5)</t>
  </si>
  <si>
    <t>Target (2 pts.):  The candidate makes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  Evidence shows that the candidate:
1.	Uses well-timed, individualized, developmentally appropriate strategies and language to actively encourage independent, creative, and critical thinking.
2.	Encourages independent, creative, and critical thinking with appropriate use of questions and discussion techniques.
3.	Anticipates confusion by presenting information in multiple ways and clarifying content before students ask questions.
4.	Develops high-level understanding through effective uses of varied levels of questions.</t>
  </si>
  <si>
    <t>Acceptable (1 pt.):  The candidate makes consistent efforts to make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  Evidence shows that the candidate:
1.	Uses developmentally appropriate strategies and language designed to actively encourage independent, creative, and critical thinking.
2.	Employs effective and purposeful questioning techniques during instruction.
3.	Addresses confusion by re-explaining information when asked and ensuring understanding.</t>
  </si>
  <si>
    <t>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  The candidate displays deficiencies in the following ways:
1.	Uses language that fails to actively encourage independent, creative, and critical thinking.
2.	Does not employ effective and purposeful questioning techniques during instruction.
3.	Provides unclear or inaccurate information for students’ questions and/or during discussion.</t>
  </si>
  <si>
    <t>Technology is used seamlessly to both enhance instruction and actively by students to increase skillsets and the ability to apply skills in context. Great job!</t>
  </si>
  <si>
    <t>Plans for adaptations are appropriate and align with the unique needs of the learners.</t>
  </si>
  <si>
    <t>Spring 2022</t>
  </si>
  <si>
    <t>The classroom environment including resources, arrangements, demographics, culture and corresponding needed accommodations are evident throughout.</t>
  </si>
  <si>
    <t>Brycee clearly understands how the standards are meant to guide instruction and learning activities. The documents show the desire to create learning opportunities that are engaging and meaningful to students. Opportunities for assessment and monitoring are also evident throughout.</t>
  </si>
  <si>
    <t>Many factors influencing teaching and learning are provided. Insights surrounding implications for students and instructional choices demonstrate Brycee is prepared to think through barriers and resources to leverage decisions within her control and to maximize learning opportunities for all students.</t>
  </si>
  <si>
    <t>Brycee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</si>
  <si>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There are numerous opportunities for assessment and progress monitoring planned and occurring naturally throughout the activities. The graphic summarizes assessments and data present throughout the unit and identifies growth and mastery. Analysis of data demonstrates Brycee is able to make meaning from the data which informs future instruction.</t>
  </si>
  <si>
    <t>Multiple strategies for classroom management are included to increase student engagement in learning but additional detail to hit all areas included within the rubric would be helpful to demonstrate proficiency in this area.</t>
  </si>
  <si>
    <t>Reflections on aspects of teaching and learning demonstrate a genuine desire to learn from others and to perfect your craft. Great job. You are doing wonderful!</t>
  </si>
  <si>
    <t>Very detailed lesson format. Easily allows the reader to follow along and visualize the execution of these plans in the classroom. All resources are available and allow the reader to see the integration of teaching, learning, and assessment. Good job!</t>
  </si>
  <si>
    <t>Within all work submitted, including the TWS, Brycee has shown to provide very professional writing. Areas for continued improvement in writing include simply providing more detail to be as thorough as possible in providing as much information as possible. This might also be helpful in the future when working to communicate with parents or other stakeholders in written forms.</t>
  </si>
  <si>
    <t>provided in-depth information about students including ethnicity, learning needs, &amp; accommodations; classroom setup; and resources available for teacher and students</t>
  </si>
  <si>
    <t>provided purpose of the lesson along with its OAS standards; included specific information about fossils and what students accomplished</t>
  </si>
  <si>
    <t>two factors influencing instruction were identified: time limit and resources; a positive factor noted were the online resources available - videos, projects, games &amp; activities</t>
  </si>
  <si>
    <t>several instructional strategies were noted and explained: questioning, hands-on activities, group instruction, etc.</t>
  </si>
  <si>
    <t>provided specific technology used for the unit and its use in teaching and learning - Bill Nye the Science Guy</t>
  </si>
  <si>
    <t>a pretest and post-test was given with only 1 subgroup analysis</t>
  </si>
  <si>
    <t>description of students' needs were provided for 3 exceptional children; some modifications were given</t>
  </si>
  <si>
    <t>Awesome job.  Thanks for a great semester and wonderful teaching.</t>
  </si>
  <si>
    <t>Kaylee performed at a high level all semester and this was reflected on the TWS.</t>
  </si>
  <si>
    <t>McKinlee's work has been exemplary throughout the entirety of the semester and the TWS was no exception. All requirements were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</si>
</sst>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name val="MS Sans Serif"/>
    </font>
    <font>
      <sz val="8"/>
      <color indexed="12"/>
      <name val="MS Sans Serif"/>
    </font>
    <font>
      <b/>
      <sz val="8"/>
      <name val="MS Sans Serif"/>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s>
  <cellStyleXfs count="1">
    <xf numFmtId="0" fontId="0" fillId="0" borderId="0" applyAlignment="0">
      <alignment vertical="top" wrapText="1"/>
      <protection locked="0"/>
    </xf>
  </cellStyleXfs>
  <cellXfs count="62">
    <xf numFmtId="0" fontId="0" fillId="0" borderId="0" xfId="0" applyAlignment="1">
      <alignment vertical="top"/>
      <protection locked="0"/>
    </xf>
    <xf numFmtId="0" fontId="5" fillId="0" borderId="0" xfId="0" applyFont="1" applyAlignment="1" applyProtection="1">
      <alignment horizontal="center" wrapText="1"/>
      <protection hidden="1"/>
    </xf>
    <xf numFmtId="0" fontId="6" fillId="0" borderId="4" xfId="0" applyFont="1" applyBorder="1" applyAlignment="1" applyProtection="1">
      <alignment horizontal="right" wrapText="1"/>
      <protection hidden="1"/>
    </xf>
    <xf numFmtId="0" fontId="6" fillId="0" borderId="7" xfId="0" applyFont="1" applyBorder="1" applyAlignment="1" applyProtection="1">
      <alignment horizontal="right" wrapText="1"/>
      <protection hidden="1"/>
    </xf>
    <xf numFmtId="0" fontId="4" fillId="0" borderId="0" xfId="0" applyFont="1" applyAlignment="1" applyProtection="1">
      <alignment vertical="top"/>
      <protection hidden="1"/>
    </xf>
    <xf numFmtId="0" fontId="5" fillId="0" borderId="6" xfId="0" applyFont="1" applyBorder="1" applyAlignment="1" applyProtection="1">
      <alignment horizontal="right" wrapText="1"/>
      <protection hidden="1"/>
    </xf>
    <xf numFmtId="10" fontId="5" fillId="0" borderId="1" xfId="0" applyNumberFormat="1" applyFont="1" applyBorder="1" applyAlignment="1" applyProtection="1">
      <alignment horizontal="right" wrapText="1"/>
      <protection hidden="1"/>
    </xf>
    <xf numFmtId="0" fontId="6" fillId="0" borderId="9" xfId="0" applyFont="1" applyBorder="1" applyAlignment="1" applyProtection="1">
      <alignment horizontal="center" wrapText="1"/>
      <protection hidden="1"/>
    </xf>
    <xf numFmtId="2" fontId="6" fillId="0" borderId="4" xfId="0" applyNumberFormat="1" applyFont="1" applyBorder="1" applyAlignment="1" applyProtection="1">
      <alignment horizontal="center" wrapText="1"/>
      <protection hidden="1"/>
    </xf>
    <xf numFmtId="0" fontId="5" fillId="0" borderId="4" xfId="0" applyFont="1" applyBorder="1" applyAlignment="1" applyProtection="1">
      <alignment horizontal="right" wrapText="1"/>
      <protection hidden="1"/>
    </xf>
    <xf numFmtId="10" fontId="5" fillId="0" borderId="4" xfId="0" applyNumberFormat="1" applyFont="1" applyBorder="1" applyAlignment="1" applyProtection="1">
      <alignment horizontal="right" wrapText="1"/>
      <protection hidden="1"/>
    </xf>
    <xf numFmtId="0" fontId="5" fillId="0" borderId="0" xfId="0" applyFont="1" applyAlignment="1" applyProtection="1">
      <alignment horizontal="right" wrapText="1"/>
      <protection hidden="1"/>
    </xf>
    <xf numFmtId="10" fontId="5" fillId="0" borderId="0" xfId="0" applyNumberFormat="1" applyFont="1" applyAlignment="1" applyProtection="1">
      <alignment horizontal="right" wrapText="1"/>
      <protection hidden="1"/>
    </xf>
    <xf numFmtId="0" fontId="5" fillId="0" borderId="10" xfId="0" applyFont="1" applyBorder="1" applyAlignment="1" applyProtection="1">
      <alignment horizontal="right" wrapText="1"/>
      <protection hidden="1"/>
    </xf>
    <xf numFmtId="0" fontId="6" fillId="0" borderId="4" xfId="0" applyFont="1" applyBorder="1" applyAlignment="1" applyProtection="1">
      <alignment horizontal="center" wrapText="1"/>
      <protection hidden="1"/>
    </xf>
    <xf numFmtId="2" fontId="6" fillId="0" borderId="8" xfId="0" applyNumberFormat="1" applyFont="1" applyBorder="1" applyAlignment="1" applyProtection="1">
      <alignment horizontal="center" wrapText="1"/>
      <protection hidden="1"/>
    </xf>
    <xf numFmtId="0" fontId="5" fillId="0" borderId="11" xfId="0" applyFont="1" applyBorder="1" applyAlignment="1" applyProtection="1">
      <alignment horizontal="right" wrapText="1"/>
      <protection hidden="1"/>
    </xf>
    <xf numFmtId="0" fontId="6" fillId="0" borderId="2" xfId="0" applyFont="1" applyBorder="1" applyAlignment="1" applyProtection="1">
      <alignment horizontal="center" wrapText="1"/>
      <protection hidden="1"/>
    </xf>
    <xf numFmtId="2" fontId="3"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Alignment="1">
      <alignment horizontal="right" vertical="top"/>
      <protection locked="0"/>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8" fillId="0" borderId="0" xfId="0" applyNumberFormat="1" applyFont="1" applyAlignment="1" applyProtection="1">
      <alignment horizontal="center" wrapText="1"/>
      <protection hidden="1"/>
    </xf>
    <xf numFmtId="0" fontId="8" fillId="0" borderId="0" xfId="0" applyFont="1" applyAlignment="1" applyProtection="1">
      <alignment horizontal="center" wrapText="1"/>
      <protection hidden="1"/>
    </xf>
    <xf numFmtId="0" fontId="6" fillId="0" borderId="16" xfId="0" applyFont="1" applyBorder="1" applyAlignment="1" applyProtection="1">
      <alignment horizontal="center" wrapText="1"/>
      <protection hidden="1"/>
    </xf>
    <xf numFmtId="22" fontId="1" fillId="0" borderId="0" xfId="0" applyNumberFormat="1" applyFont="1" applyAlignment="1">
      <alignment horizontal="left" vertical="top"/>
      <protection locked="0"/>
    </xf>
    <xf numFmtId="22" fontId="0" fillId="0" borderId="0" xfId="0" applyNumberFormat="1" applyAlignment="1">
      <alignment vertical="top"/>
      <protection locked="0"/>
    </xf>
    <xf numFmtId="0" fontId="5" fillId="0" borderId="12" xfId="0" applyFont="1" applyBorder="1" applyAlignment="1" applyProtection="1">
      <alignment vertical="top" wrapText="1"/>
      <protection hidden="1"/>
    </xf>
    <xf numFmtId="0" fontId="5" fillId="0" borderId="9" xfId="0" applyFont="1" applyBorder="1" applyAlignment="1" applyProtection="1">
      <alignment vertical="top" wrapText="1"/>
      <protection hidden="1"/>
    </xf>
    <xf numFmtId="0" fontId="5" fillId="0" borderId="0" xfId="0" applyFont="1" applyAlignment="1" applyProtection="1">
      <alignment vertical="top" wrapText="1"/>
      <protection hidden="1"/>
    </xf>
    <xf numFmtId="0" fontId="7" fillId="0" borderId="4" xfId="0" applyFont="1" applyBorder="1" applyAlignment="1" applyProtection="1">
      <alignment vertical="top" wrapText="1"/>
      <protection hidden="1"/>
    </xf>
    <xf numFmtId="0" fontId="7" fillId="0" borderId="0" xfId="0" applyFont="1" applyAlignment="1" applyProtection="1">
      <alignment vertical="top" wrapText="1"/>
      <protection hidden="1"/>
    </xf>
    <xf numFmtId="0" fontId="5" fillId="0" borderId="4" xfId="0" applyFont="1" applyBorder="1" applyAlignment="1" applyProtection="1">
      <alignment vertical="top" wrapText="1"/>
      <protection hidden="1"/>
    </xf>
    <xf numFmtId="0" fontId="7" fillId="0" borderId="3" xfId="0" applyFont="1" applyBorder="1" applyAlignment="1" applyProtection="1">
      <alignment vertical="top" wrapText="1"/>
      <protection hidden="1"/>
    </xf>
    <xf numFmtId="0" fontId="5" fillId="0" borderId="1" xfId="0" applyFont="1" applyBorder="1" applyAlignment="1" applyProtection="1">
      <alignment vertical="top" wrapText="1"/>
      <protection hidden="1"/>
    </xf>
    <xf numFmtId="0" fontId="7" fillId="0" borderId="1" xfId="0" applyFont="1" applyBorder="1" applyAlignment="1" applyProtection="1">
      <alignment vertical="top" wrapText="1"/>
      <protection hidden="1"/>
    </xf>
    <xf numFmtId="0" fontId="5" fillId="0" borderId="3" xfId="0" applyFont="1" applyBorder="1" applyAlignment="1" applyProtection="1">
      <alignment horizontal="right" wrapText="1"/>
      <protection hidden="1"/>
    </xf>
    <xf numFmtId="10" fontId="5" fillId="0" borderId="3" xfId="0" applyNumberFormat="1" applyFont="1" applyBorder="1" applyAlignment="1" applyProtection="1">
      <alignment horizontal="right" wrapText="1"/>
      <protection hidden="1"/>
    </xf>
    <xf numFmtId="0" fontId="0" fillId="0" borderId="0" xfId="0" applyAlignment="1" applyProtection="1">
      <alignment vertical="top" wrapText="1"/>
      <protection hidden="1"/>
    </xf>
    <xf numFmtId="0" fontId="7" fillId="0" borderId="17" xfId="0" applyFont="1" applyBorder="1" applyAlignment="1" applyProtection="1">
      <alignment vertical="top" wrapText="1"/>
      <protection hidden="1"/>
    </xf>
    <xf numFmtId="0" fontId="6" fillId="0" borderId="18" xfId="0" applyFont="1" applyBorder="1" applyAlignment="1" applyProtection="1">
      <alignment horizontal="right" wrapText="1"/>
      <protection hidden="1"/>
    </xf>
    <xf numFmtId="0" fontId="5" fillId="0" borderId="1" xfId="0" applyFont="1" applyBorder="1" applyAlignment="1" applyProtection="1">
      <alignment horizontal="right" wrapText="1"/>
      <protection hidden="1"/>
    </xf>
    <xf numFmtId="0" fontId="3" fillId="0" borderId="14" xfId="0" applyFont="1" applyBorder="1" applyAlignment="1" applyProtection="1">
      <alignment horizontal="left" vertical="top"/>
      <protection hidden="1"/>
    </xf>
    <xf numFmtId="0" fontId="3" fillId="0" borderId="15" xfId="0" applyFont="1" applyBorder="1" applyAlignment="1" applyProtection="1">
      <alignment horizontal="left" vertical="top"/>
      <protection hidden="1"/>
    </xf>
    <xf numFmtId="0" fontId="3" fillId="0" borderId="12" xfId="0" applyFont="1" applyBorder="1" applyAlignment="1" applyProtection="1">
      <alignment horizontal="left" vertical="top"/>
      <protection hidden="1"/>
    </xf>
    <xf numFmtId="0" fontId="6" fillId="0" borderId="2" xfId="0" applyFont="1" applyBorder="1" applyAlignment="1">
      <alignment horizontal="left" vertical="top" wrapText="1"/>
      <protection locked="0"/>
    </xf>
    <xf numFmtId="0" fontId="6" fillId="0" borderId="3" xfId="0" applyFont="1" applyBorder="1" applyAlignment="1">
      <alignment horizontal="left" vertical="top" wrapText="1"/>
      <protection locked="0"/>
    </xf>
    <xf numFmtId="0" fontId="6"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6" fillId="0" borderId="9" xfId="0" applyFont="1" applyBorder="1" applyAlignment="1" applyProtection="1">
      <alignment horizontal="left" vertical="top" wrapText="1"/>
      <protection hidden="1"/>
    </xf>
    <xf numFmtId="0" fontId="6" fillId="0" borderId="2" xfId="0" applyFont="1" applyBorder="1" applyAlignment="1" applyProtection="1">
      <alignment horizontal="left" vertical="top" wrapText="1"/>
      <protection hidden="1"/>
    </xf>
    <xf numFmtId="0" fontId="0" fillId="0" borderId="9" xfId="0" applyBorder="1" applyAlignment="1" applyProtection="1">
      <alignment vertical="top" wrapText="1"/>
      <protection hidden="1"/>
    </xf>
    <xf numFmtId="0" fontId="6" fillId="0" borderId="13" xfId="0" applyFont="1" applyBorder="1" applyAlignment="1" applyProtection="1">
      <alignment vertical="top" wrapText="1"/>
      <protection hidden="1"/>
    </xf>
    <xf numFmtId="0" fontId="0" fillId="0" borderId="8" xfId="0" applyBorder="1" applyAlignment="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1"/>
  <sheetViews>
    <sheetView tabSelected="1" view="pageLayout" topLeftCell="A2" zoomScale="87" zoomScaleNormal="100" zoomScalePageLayoutView="87" workbookViewId="0">
      <selection activeCell="A61" sqref="A61"/>
    </sheetView>
  </sheetViews>
  <sheetFormatPr defaultColWidth="44" defaultRowHeight="15" x14ac:dyDescent="0.15"/>
  <cols>
    <col min="1" max="1" width="20.33203125" style="4" customWidth="1"/>
    <col min="2" max="2" width="78.33203125" style="4" customWidth="1"/>
    <col min="3" max="3" width="7.33203125" style="4" bestFit="1" customWidth="1"/>
    <col min="4" max="4" width="13.1640625" style="4" customWidth="1"/>
    <col min="5" max="16384" width="44" style="4"/>
  </cols>
  <sheetData>
    <row r="1" spans="1:4" hidden="1" x14ac:dyDescent="0.15"/>
    <row r="2" spans="1:4" ht="15" customHeight="1" x14ac:dyDescent="0.25">
      <c r="A2" s="1"/>
      <c r="B2" s="37"/>
      <c r="C2" s="2" t="s">
        <v>5</v>
      </c>
      <c r="D2" s="3" t="s">
        <v>6</v>
      </c>
    </row>
    <row r="3" spans="1:4" ht="180" x14ac:dyDescent="0.25">
      <c r="A3" s="53" t="s">
        <v>40</v>
      </c>
      <c r="B3" s="35" t="s">
        <v>41</v>
      </c>
      <c r="C3" s="5">
        <f>IFERROR(COUNTIF(Textual!$F$2:$F$500,2),"")</f>
        <v>5</v>
      </c>
      <c r="D3" s="6">
        <f>IFERROR(C3/$C$6,"")</f>
        <v>1</v>
      </c>
    </row>
    <row r="4" spans="1:4" ht="150" x14ac:dyDescent="0.25">
      <c r="A4" s="54"/>
      <c r="B4" s="35" t="s">
        <v>42</v>
      </c>
      <c r="C4" s="5">
        <f>IFERROR(COUNTIF(Textual!$F$2:$F$500,1),"")</f>
        <v>0</v>
      </c>
      <c r="D4" s="6">
        <f t="shared" ref="D4:D5" si="0">IFERROR(C4/$C$6,"")</f>
        <v>0</v>
      </c>
    </row>
    <row r="5" spans="1:4" ht="135" x14ac:dyDescent="0.25">
      <c r="A5" s="7" t="s">
        <v>3</v>
      </c>
      <c r="B5" s="36" t="s">
        <v>43</v>
      </c>
      <c r="C5" s="5">
        <f>IFERROR(COUNTIF(Textual!$F$2:$F$500,0),"")</f>
        <v>0</v>
      </c>
      <c r="D5" s="6">
        <f t="shared" si="0"/>
        <v>0</v>
      </c>
    </row>
    <row r="6" spans="1:4" x14ac:dyDescent="0.25">
      <c r="A6" s="8">
        <f>SUM(C3*2+C4*1+C5*0)/C6</f>
        <v>2</v>
      </c>
      <c r="B6" s="38" t="s">
        <v>7</v>
      </c>
      <c r="C6" s="9">
        <f>SUM(C3:C5)</f>
        <v>5</v>
      </c>
      <c r="D6" s="10">
        <f>SUM(D3:D5)</f>
        <v>1</v>
      </c>
    </row>
    <row r="7" spans="1:4" ht="15" customHeight="1" x14ac:dyDescent="0.25">
      <c r="A7" s="1"/>
      <c r="B7" s="37"/>
      <c r="C7" s="2" t="s">
        <v>5</v>
      </c>
      <c r="D7" s="3" t="s">
        <v>6</v>
      </c>
    </row>
    <row r="8" spans="1:4" ht="240" x14ac:dyDescent="0.25">
      <c r="A8" s="60" t="s">
        <v>44</v>
      </c>
      <c r="B8" s="40" t="s">
        <v>45</v>
      </c>
      <c r="C8" s="13">
        <f>IFERROR(COUNTIF(Textual!$H$2:$H$500,2),"")</f>
        <v>5</v>
      </c>
      <c r="D8" s="6">
        <f>IFERROR(C8/$C$11,"")</f>
        <v>1</v>
      </c>
    </row>
    <row r="9" spans="1:4" ht="195" x14ac:dyDescent="0.25">
      <c r="A9" s="61"/>
      <c r="B9" s="40" t="s">
        <v>46</v>
      </c>
      <c r="C9" s="13">
        <f>IFERROR(COUNTIF(Textual!$H$2:$H$500,1),"")</f>
        <v>0</v>
      </c>
      <c r="D9" s="6">
        <f t="shared" ref="D9:D10" si="1">IFERROR(C9/$C$11,"")</f>
        <v>0</v>
      </c>
    </row>
    <row r="10" spans="1:4" ht="195" x14ac:dyDescent="0.25">
      <c r="A10" s="14" t="s">
        <v>3</v>
      </c>
      <c r="B10" s="40" t="s">
        <v>47</v>
      </c>
      <c r="C10" s="13">
        <f>IFERROR(COUNTIF(Textual!$H$2:$H$500,0),"")</f>
        <v>0</v>
      </c>
      <c r="D10" s="6">
        <f t="shared" si="1"/>
        <v>0</v>
      </c>
    </row>
    <row r="11" spans="1:4" x14ac:dyDescent="0.25">
      <c r="A11" s="15">
        <f>SUM(C8*2+C9*1+C10*0)/C11</f>
        <v>2</v>
      </c>
      <c r="B11" s="41" t="s">
        <v>7</v>
      </c>
      <c r="C11" s="9">
        <f>SUM(C8:C10)</f>
        <v>5</v>
      </c>
      <c r="D11" s="10">
        <f>SUM(D8:D10)</f>
        <v>1</v>
      </c>
    </row>
    <row r="12" spans="1:4" ht="15" customHeight="1" x14ac:dyDescent="0.25">
      <c r="A12" s="1"/>
      <c r="B12" s="37"/>
      <c r="C12" s="2" t="s">
        <v>5</v>
      </c>
      <c r="D12" s="3" t="s">
        <v>6</v>
      </c>
    </row>
    <row r="13" spans="1:4" ht="105" x14ac:dyDescent="0.25">
      <c r="A13" s="55" t="s">
        <v>48</v>
      </c>
      <c r="B13" s="42" t="s">
        <v>49</v>
      </c>
      <c r="C13" s="16">
        <f>IFERROR(COUNTIF(Textual!$J$2:$J$500,2),"")</f>
        <v>5</v>
      </c>
      <c r="D13" s="6">
        <f>IFERROR(C13/$C$16,"")</f>
        <v>1</v>
      </c>
    </row>
    <row r="14" spans="1:4" ht="90" x14ac:dyDescent="0.25">
      <c r="A14" s="59"/>
      <c r="B14" s="42" t="s">
        <v>50</v>
      </c>
      <c r="C14" s="16">
        <f>IFERROR(COUNTIF(Textual!$J$2:$J$500,1),"")</f>
        <v>0</v>
      </c>
      <c r="D14" s="6">
        <f t="shared" ref="D14:D15" si="2">IFERROR(C14/$C$16,"")</f>
        <v>0</v>
      </c>
    </row>
    <row r="15" spans="1:4" ht="90" x14ac:dyDescent="0.25">
      <c r="A15" s="32" t="s">
        <v>3</v>
      </c>
      <c r="B15" s="42" t="s">
        <v>51</v>
      </c>
      <c r="C15" s="16">
        <f>IFERROR(COUNTIF(Textual!$J$2:$J$500,0),"")</f>
        <v>0</v>
      </c>
      <c r="D15" s="6">
        <f t="shared" si="2"/>
        <v>0</v>
      </c>
    </row>
    <row r="16" spans="1:4" x14ac:dyDescent="0.25">
      <c r="A16" s="8">
        <f>SUM(C13*2+C14*1+C15*0)/C16</f>
        <v>2</v>
      </c>
      <c r="B16" s="43" t="s">
        <v>7</v>
      </c>
      <c r="C16" s="9">
        <f>SUM(C13:C15)</f>
        <v>5</v>
      </c>
      <c r="D16" s="10">
        <f>SUM(D13:D15)</f>
        <v>1</v>
      </c>
    </row>
    <row r="17" spans="1:4" x14ac:dyDescent="0.25">
      <c r="A17" s="1"/>
      <c r="B17" s="39"/>
      <c r="C17" s="11"/>
      <c r="D17" s="12"/>
    </row>
    <row r="18" spans="1:4" ht="135" x14ac:dyDescent="0.25">
      <c r="A18" s="55" t="s">
        <v>52</v>
      </c>
      <c r="B18" s="42" t="s">
        <v>53</v>
      </c>
      <c r="C18" s="16">
        <f>IFERROR(COUNTIF(Textual!$L$2:$L$500,2),"")</f>
        <v>5</v>
      </c>
      <c r="D18" s="6">
        <f>IFERROR(C18/$C$21,"")</f>
        <v>1</v>
      </c>
    </row>
    <row r="19" spans="1:4" ht="105" x14ac:dyDescent="0.25">
      <c r="A19" s="59"/>
      <c r="B19" s="42" t="s">
        <v>54</v>
      </c>
      <c r="C19" s="16">
        <f>IFERROR(COUNTIF(Textual!$L$2:$L$500,1),"")</f>
        <v>0</v>
      </c>
      <c r="D19" s="6">
        <f t="shared" ref="D19:D20" si="3">IFERROR(C19/$C$21,"")</f>
        <v>0</v>
      </c>
    </row>
    <row r="20" spans="1:4" ht="75" x14ac:dyDescent="0.25">
      <c r="A20" s="32" t="s">
        <v>3</v>
      </c>
      <c r="B20" s="42" t="s">
        <v>55</v>
      </c>
      <c r="C20" s="16">
        <f>IFERROR(COUNTIF(Textual!$L$2:$L$500,0),"")</f>
        <v>0</v>
      </c>
      <c r="D20" s="6">
        <f t="shared" si="3"/>
        <v>0</v>
      </c>
    </row>
    <row r="21" spans="1:4" x14ac:dyDescent="0.25">
      <c r="A21" s="8">
        <f>SUM(C18*2+C19*1+C20*0)/C21</f>
        <v>2</v>
      </c>
      <c r="B21" s="43" t="s">
        <v>7</v>
      </c>
      <c r="C21" s="9">
        <f>SUM(C18:C20)</f>
        <v>5</v>
      </c>
      <c r="D21" s="10">
        <f>SUM(D18:D20)</f>
        <v>1</v>
      </c>
    </row>
    <row r="22" spans="1:4" ht="15" customHeight="1" x14ac:dyDescent="0.25">
      <c r="A22" s="1"/>
      <c r="B22" s="37"/>
      <c r="C22" s="2" t="s">
        <v>5</v>
      </c>
      <c r="D22" s="3" t="s">
        <v>6</v>
      </c>
    </row>
    <row r="23" spans="1:4" ht="135" x14ac:dyDescent="0.25">
      <c r="A23" s="55" t="s">
        <v>56</v>
      </c>
      <c r="B23" s="42" t="s">
        <v>57</v>
      </c>
      <c r="C23" s="5">
        <f>IFERROR(COUNTIF(Textual!$N$2:$N$500,2),"")</f>
        <v>4</v>
      </c>
      <c r="D23" s="6">
        <f>IFERROR(C23/$C$26,"")</f>
        <v>0.8</v>
      </c>
    </row>
    <row r="24" spans="1:4" ht="97.5" customHeight="1" x14ac:dyDescent="0.25">
      <c r="A24" s="59"/>
      <c r="B24" s="42" t="s">
        <v>58</v>
      </c>
      <c r="C24" s="5">
        <f>IFERROR(COUNTIF(Textual!$N$2:$N$500,1),"")</f>
        <v>1</v>
      </c>
      <c r="D24" s="6">
        <f t="shared" ref="D24:D25" si="4">IFERROR(C24/$C$26,"")</f>
        <v>0.2</v>
      </c>
    </row>
    <row r="25" spans="1:4" ht="105" x14ac:dyDescent="0.25">
      <c r="A25" s="32" t="s">
        <v>3</v>
      </c>
      <c r="B25" s="42" t="s">
        <v>59</v>
      </c>
      <c r="C25" s="5">
        <f>IFERROR(COUNTIF(Textual!$N$2:$N$500,0),"")</f>
        <v>0</v>
      </c>
      <c r="D25" s="6">
        <f t="shared" si="4"/>
        <v>0</v>
      </c>
    </row>
    <row r="26" spans="1:4" x14ac:dyDescent="0.25">
      <c r="A26" s="8">
        <f>SUM(C23*2+C24*1+C25*0)/C26</f>
        <v>1.8</v>
      </c>
      <c r="B26" s="43" t="s">
        <v>7</v>
      </c>
      <c r="C26" s="9">
        <f>SUM(C23:C25)</f>
        <v>5</v>
      </c>
      <c r="D26" s="10">
        <f>SUM(D23:D25)</f>
        <v>1</v>
      </c>
    </row>
    <row r="27" spans="1:4" ht="15" customHeight="1" x14ac:dyDescent="0.25">
      <c r="A27" s="1"/>
      <c r="B27" s="37"/>
      <c r="C27" s="2" t="s">
        <v>5</v>
      </c>
      <c r="D27" s="3" t="s">
        <v>6</v>
      </c>
    </row>
    <row r="28" spans="1:4" ht="285" x14ac:dyDescent="0.25">
      <c r="A28" s="55" t="s">
        <v>60</v>
      </c>
      <c r="B28" s="42" t="s">
        <v>61</v>
      </c>
      <c r="C28" s="16">
        <f>IFERROR(COUNTIF(Textual!$P$2:$P$500,2),"")</f>
        <v>4</v>
      </c>
      <c r="D28" s="6">
        <f>IFERROR(C28/$C$33,"")</f>
        <v>0.8</v>
      </c>
    </row>
    <row r="29" spans="1:4" ht="210" x14ac:dyDescent="0.25">
      <c r="A29" s="56"/>
      <c r="B29" s="42" t="s">
        <v>62</v>
      </c>
      <c r="C29" s="49">
        <f>IFERROR(COUNTIF(Textual!$P$2:$P$500,1),"")</f>
        <v>0</v>
      </c>
      <c r="D29" s="6">
        <f>IFERROR(C29/$C$33,"")</f>
        <v>0</v>
      </c>
    </row>
    <row r="30" spans="1:4" x14ac:dyDescent="0.25">
      <c r="A30" s="46"/>
      <c r="B30" s="37"/>
      <c r="C30" s="11"/>
      <c r="D30" s="12"/>
    </row>
    <row r="31" spans="1:4" ht="15" customHeight="1" x14ac:dyDescent="0.25">
      <c r="A31" s="1"/>
      <c r="B31" s="37"/>
      <c r="C31" s="2" t="s">
        <v>5</v>
      </c>
      <c r="D31" s="3" t="s">
        <v>6</v>
      </c>
    </row>
    <row r="32" spans="1:4" ht="180" x14ac:dyDescent="0.25">
      <c r="A32" s="17" t="s">
        <v>3</v>
      </c>
      <c r="B32" s="42" t="s">
        <v>63</v>
      </c>
      <c r="C32" s="49">
        <f>IFERROR(COUNTIF(Textual!$P$2:$P$500,0),"")</f>
        <v>1</v>
      </c>
      <c r="D32" s="6">
        <f>IFERROR(C32/$C$33,"")</f>
        <v>0.2</v>
      </c>
    </row>
    <row r="33" spans="1:4" x14ac:dyDescent="0.25">
      <c r="A33" s="8">
        <f>SUM(C28*2+C29*1+C32*0)/C33</f>
        <v>1.6</v>
      </c>
      <c r="B33" s="43" t="s">
        <v>7</v>
      </c>
      <c r="C33" s="9">
        <f>SUM(C28:C32)</f>
        <v>5</v>
      </c>
      <c r="D33" s="10">
        <f>SUM(D28:D32)</f>
        <v>1</v>
      </c>
    </row>
    <row r="34" spans="1:4" x14ac:dyDescent="0.25">
      <c r="A34" s="1"/>
      <c r="B34" s="39"/>
      <c r="C34" s="11"/>
      <c r="D34" s="12"/>
    </row>
    <row r="35" spans="1:4" ht="135" x14ac:dyDescent="0.25">
      <c r="A35" s="55" t="s">
        <v>64</v>
      </c>
      <c r="B35" s="42" t="s">
        <v>65</v>
      </c>
      <c r="C35" s="16">
        <f>IFERROR(COUNTIF(Textual!$R$2:$R$500,2),"")</f>
        <v>4</v>
      </c>
      <c r="D35" s="6">
        <f>IFERROR(C35/$C$38,"")</f>
        <v>0.8</v>
      </c>
    </row>
    <row r="36" spans="1:4" ht="120" x14ac:dyDescent="0.25">
      <c r="A36" s="59"/>
      <c r="B36" s="42" t="s">
        <v>66</v>
      </c>
      <c r="C36" s="5">
        <f>IFERROR(COUNTIF(Textual!$R$2:$R$500,1),"")</f>
        <v>1</v>
      </c>
      <c r="D36" s="6">
        <f t="shared" ref="D36:D37" si="5">IFERROR(C36/$C$38,"")</f>
        <v>0.2</v>
      </c>
    </row>
    <row r="37" spans="1:4" ht="120" x14ac:dyDescent="0.25">
      <c r="A37" s="32" t="s">
        <v>3</v>
      </c>
      <c r="B37" s="42" t="s">
        <v>67</v>
      </c>
      <c r="C37" s="5">
        <f>IFERROR(COUNTIF(Textual!$R$2:$R$500,0),"")</f>
        <v>0</v>
      </c>
      <c r="D37" s="6">
        <f t="shared" si="5"/>
        <v>0</v>
      </c>
    </row>
    <row r="38" spans="1:4" x14ac:dyDescent="0.25">
      <c r="A38" s="8">
        <f>SUM(C35*2+C36*1+C37*0)/C38</f>
        <v>1.8</v>
      </c>
      <c r="B38" s="47" t="s">
        <v>7</v>
      </c>
      <c r="C38" s="9">
        <f>SUM(C35:C37)</f>
        <v>5</v>
      </c>
      <c r="D38" s="10">
        <f>SUM(D35:D37)</f>
        <v>1</v>
      </c>
    </row>
    <row r="39" spans="1:4" ht="15" customHeight="1" x14ac:dyDescent="0.25">
      <c r="A39" s="1"/>
      <c r="B39" s="37"/>
      <c r="C39" s="2" t="s">
        <v>5</v>
      </c>
      <c r="D39" s="48" t="s">
        <v>6</v>
      </c>
    </row>
    <row r="40" spans="1:4" ht="165" x14ac:dyDescent="0.25">
      <c r="A40" s="58" t="s">
        <v>68</v>
      </c>
      <c r="B40" s="42" t="s">
        <v>69</v>
      </c>
      <c r="C40" s="44">
        <f>IFERROR(COUNTIF(Textual!$T$2:$T$500,2),"")</f>
        <v>3</v>
      </c>
      <c r="D40" s="45">
        <f>IFERROR(C40/$C$43,"")</f>
        <v>0.6</v>
      </c>
    </row>
    <row r="41" spans="1:4" ht="135" x14ac:dyDescent="0.25">
      <c r="A41" s="56"/>
      <c r="B41" s="42" t="s">
        <v>70</v>
      </c>
      <c r="C41" s="16">
        <f>IFERROR(COUNTIF(Textual!$T$2:$T$500,1),"")</f>
        <v>2</v>
      </c>
      <c r="D41" s="6">
        <f t="shared" ref="D41:D42" si="6">IFERROR(C41/$C$43,"")</f>
        <v>0.4</v>
      </c>
    </row>
    <row r="42" spans="1:4" ht="150" x14ac:dyDescent="0.25">
      <c r="A42" s="17" t="s">
        <v>3</v>
      </c>
      <c r="B42" s="42" t="s">
        <v>71</v>
      </c>
      <c r="C42" s="16">
        <f>IFERROR(COUNTIF(Textual!$T$2:$T$500,0),"")</f>
        <v>0</v>
      </c>
      <c r="D42" s="6">
        <f t="shared" si="6"/>
        <v>0</v>
      </c>
    </row>
    <row r="43" spans="1:4" x14ac:dyDescent="0.25">
      <c r="A43" s="8">
        <f>SUM(C40*2+C41*1+C42*0)/C43</f>
        <v>1.6</v>
      </c>
      <c r="B43" s="47" t="s">
        <v>7</v>
      </c>
      <c r="C43" s="9">
        <f>SUM(C40:C42)</f>
        <v>5</v>
      </c>
      <c r="D43" s="10">
        <f>SUM(D40:D42)</f>
        <v>1</v>
      </c>
    </row>
    <row r="44" spans="1:4" ht="15" customHeight="1" x14ac:dyDescent="0.25">
      <c r="A44" s="1"/>
      <c r="B44" s="37"/>
      <c r="C44" s="2" t="s">
        <v>5</v>
      </c>
      <c r="D44" s="48" t="s">
        <v>6</v>
      </c>
    </row>
    <row r="45" spans="1:4" ht="150" x14ac:dyDescent="0.25">
      <c r="A45" s="55" t="s">
        <v>72</v>
      </c>
      <c r="B45" s="42" t="s">
        <v>73</v>
      </c>
      <c r="C45" s="5">
        <f>IFERROR(COUNTIF(Textual!$V$2:$V$500,2),"")</f>
        <v>4</v>
      </c>
      <c r="D45" s="45">
        <f>IFERROR(C45/$C$49,"")</f>
        <v>0.8</v>
      </c>
    </row>
    <row r="46" spans="1:4" x14ac:dyDescent="0.25">
      <c r="A46" s="57"/>
      <c r="B46" s="42"/>
      <c r="C46" s="5"/>
      <c r="D46" s="45"/>
    </row>
    <row r="47" spans="1:4" ht="105" x14ac:dyDescent="0.25">
      <c r="A47" s="56"/>
      <c r="B47" s="42" t="s">
        <v>74</v>
      </c>
      <c r="C47" s="5">
        <f>IFERROR(COUNTIF(Textual!$V$2:$V$500,1),"")</f>
        <v>1</v>
      </c>
      <c r="D47" s="6">
        <f t="shared" ref="D47:D48" si="7">IFERROR(C47/$C$49,"")</f>
        <v>0.2</v>
      </c>
    </row>
    <row r="48" spans="1:4" ht="105" x14ac:dyDescent="0.25">
      <c r="A48" s="17" t="s">
        <v>3</v>
      </c>
      <c r="B48" s="42" t="s">
        <v>75</v>
      </c>
      <c r="C48" s="5">
        <f>IFERROR(COUNTIF(Textual!$V$2:$V$500,0),"")</f>
        <v>0</v>
      </c>
      <c r="D48" s="6">
        <f t="shared" si="7"/>
        <v>0</v>
      </c>
    </row>
    <row r="49" spans="1:4" x14ac:dyDescent="0.25">
      <c r="A49" s="8">
        <f>SUM(C45*2+C47*1+C48*0)/C49</f>
        <v>1.8</v>
      </c>
      <c r="B49" s="43" t="s">
        <v>7</v>
      </c>
      <c r="C49" s="9">
        <f>SUM(C45:C48)</f>
        <v>5</v>
      </c>
      <c r="D49" s="10">
        <f>SUM(D45:D48)</f>
        <v>1</v>
      </c>
    </row>
    <row r="50" spans="1:4" ht="15" customHeight="1" x14ac:dyDescent="0.25">
      <c r="A50" s="1"/>
      <c r="B50" s="37"/>
      <c r="C50" s="2" t="s">
        <v>5</v>
      </c>
      <c r="D50" s="3" t="s">
        <v>6</v>
      </c>
    </row>
    <row r="51" spans="1:4" ht="240" x14ac:dyDescent="0.25">
      <c r="A51" s="55" t="s">
        <v>76</v>
      </c>
      <c r="B51" s="42" t="s">
        <v>77</v>
      </c>
      <c r="C51" s="16">
        <f>IFERROR(COUNTIF(Textual!$X$2:$X$500,2),"")</f>
        <v>5</v>
      </c>
      <c r="D51" s="6">
        <f>IFERROR(C51/$C$54,"")</f>
        <v>1</v>
      </c>
    </row>
    <row r="52" spans="1:4" ht="195" x14ac:dyDescent="0.25">
      <c r="A52" s="56"/>
      <c r="B52" s="42" t="s">
        <v>78</v>
      </c>
      <c r="C52" s="16">
        <f>IFERROR(COUNTIF(Textual!$X$2:$X$500,1),"")</f>
        <v>0</v>
      </c>
      <c r="D52" s="6">
        <f t="shared" ref="D52:D53" si="8">IFERROR(C52/$C$54,"")</f>
        <v>0</v>
      </c>
    </row>
    <row r="53" spans="1:4" ht="210" x14ac:dyDescent="0.25">
      <c r="A53" s="17" t="s">
        <v>3</v>
      </c>
      <c r="B53" s="42" t="s">
        <v>79</v>
      </c>
      <c r="C53" s="16">
        <f>IFERROR(COUNTIF(Textual!$X$2:$X$500,0),"")</f>
        <v>0</v>
      </c>
      <c r="D53" s="6">
        <f t="shared" si="8"/>
        <v>0</v>
      </c>
    </row>
    <row r="54" spans="1:4" x14ac:dyDescent="0.25">
      <c r="A54" s="8">
        <f>SUM(C51*2+C52*1+C53*0)/C54</f>
        <v>2</v>
      </c>
      <c r="B54" s="47" t="s">
        <v>7</v>
      </c>
      <c r="C54" s="9">
        <f>SUM(C51:C53)</f>
        <v>5</v>
      </c>
      <c r="D54" s="10">
        <f>SUM(D51:D53)</f>
        <v>1</v>
      </c>
    </row>
    <row r="55" spans="1:4" ht="15" customHeight="1" x14ac:dyDescent="0.25">
      <c r="A55" s="1"/>
      <c r="B55" s="37"/>
      <c r="C55" s="2" t="s">
        <v>5</v>
      </c>
      <c r="D55" s="48" t="s">
        <v>6</v>
      </c>
    </row>
    <row r="56" spans="1:4" ht="30" x14ac:dyDescent="0.25">
      <c r="A56" s="55" t="s">
        <v>0</v>
      </c>
      <c r="B56" s="42" t="s">
        <v>8</v>
      </c>
      <c r="C56" s="44">
        <f>IFERROR(COUNTIF(Textual!$Z$2:$Z$500,2),"")</f>
        <v>5</v>
      </c>
      <c r="D56" s="45">
        <f>IFERROR(C56/$C$59,"")</f>
        <v>1</v>
      </c>
    </row>
    <row r="57" spans="1:4" ht="30" x14ac:dyDescent="0.25">
      <c r="A57" s="56"/>
      <c r="B57" s="42" t="s">
        <v>9</v>
      </c>
      <c r="C57" s="16">
        <f>IFERROR(COUNTIF(Textual!$Z$2:$Z$500,1),"")</f>
        <v>0</v>
      </c>
      <c r="D57" s="6">
        <f t="shared" ref="D57:D58" si="9">IFERROR(C57/$C$59,"")</f>
        <v>0</v>
      </c>
    </row>
    <row r="58" spans="1:4" ht="30" x14ac:dyDescent="0.25">
      <c r="A58" s="17" t="s">
        <v>3</v>
      </c>
      <c r="B58" s="42" t="s">
        <v>10</v>
      </c>
      <c r="C58" s="16">
        <f>IFERROR(COUNTIF(Textual!$Z$2:$Z$500,0),"")</f>
        <v>0</v>
      </c>
      <c r="D58" s="6">
        <f t="shared" si="9"/>
        <v>0</v>
      </c>
    </row>
    <row r="59" spans="1:4" x14ac:dyDescent="0.25">
      <c r="A59" s="8">
        <f>SUM(C56*2+C57*1+C58*0)/C59</f>
        <v>2</v>
      </c>
      <c r="B59" s="43" t="s">
        <v>7</v>
      </c>
      <c r="C59" s="9">
        <f>SUM(C56:C58)</f>
        <v>5</v>
      </c>
      <c r="D59" s="10">
        <f>SUM(D56:D58)</f>
        <v>1</v>
      </c>
    </row>
    <row r="61" spans="1:4" x14ac:dyDescent="0.15">
      <c r="A61" s="18">
        <f>SUM(A59,A54,A49,A43,A38,A33,A26,A21,A16,A11,A6)</f>
        <v>20.6</v>
      </c>
      <c r="B61" s="50" t="s">
        <v>39</v>
      </c>
      <c r="C61" s="51"/>
      <c r="D61" s="52"/>
    </row>
  </sheetData>
  <sheetProtection sheet="1" objects="1" scenarios="1"/>
  <mergeCells count="12">
    <mergeCell ref="B61:D61"/>
    <mergeCell ref="A3:A4"/>
    <mergeCell ref="A56:A57"/>
    <mergeCell ref="A51:A52"/>
    <mergeCell ref="A45:A47"/>
    <mergeCell ref="A40:A41"/>
    <mergeCell ref="A35:A36"/>
    <mergeCell ref="A28:A29"/>
    <mergeCell ref="A23:A24"/>
    <mergeCell ref="A18:A19"/>
    <mergeCell ref="A13:A14"/>
    <mergeCell ref="A8:A9"/>
  </mergeCells>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Elementary&amp;"MS Sans Serif,Bold"
Spring 2022</oddHeader>
  </headerFooter>
  <rowBreaks count="9" manualBreakCount="9">
    <brk id="6" max="16383" man="1"/>
    <brk id="11" max="16383" man="1"/>
    <brk id="21" max="16383" man="1"/>
    <brk id="26" max="16383" man="1"/>
    <brk id="30" max="16383" man="1"/>
    <brk id="38" max="16383" man="1"/>
    <brk id="43" max="16383" man="1"/>
    <brk id="49" max="16383" man="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view="pageLayout" zoomScaleNormal="100" workbookViewId="0">
      <selection activeCell="N8" sqref="N8"/>
    </sheetView>
  </sheetViews>
  <sheetFormatPr defaultColWidth="10.6640625" defaultRowHeight="10.5" x14ac:dyDescent="0.15"/>
  <cols>
    <col min="1" max="1" width="7.33203125" style="21" bestFit="1" customWidth="1"/>
    <col min="2" max="12" width="7.83203125" style="21" customWidth="1"/>
    <col min="13" max="13" width="9.1640625" style="21" bestFit="1" customWidth="1"/>
    <col min="14" max="16384" width="10.6640625" style="20"/>
  </cols>
  <sheetData>
    <row r="1" spans="1:14" s="19" customFormat="1" ht="16.5" x14ac:dyDescent="0.15">
      <c r="A1" s="22" t="s">
        <v>2</v>
      </c>
      <c r="B1" s="30" t="s">
        <v>15</v>
      </c>
      <c r="C1" s="30" t="s">
        <v>17</v>
      </c>
      <c r="D1" s="30" t="s">
        <v>19</v>
      </c>
      <c r="E1" s="30" t="s">
        <v>21</v>
      </c>
      <c r="F1" s="30" t="s">
        <v>23</v>
      </c>
      <c r="G1" s="30" t="s">
        <v>25</v>
      </c>
      <c r="H1" s="30" t="s">
        <v>27</v>
      </c>
      <c r="I1" s="30" t="s">
        <v>29</v>
      </c>
      <c r="J1" s="30" t="s">
        <v>31</v>
      </c>
      <c r="K1" s="30" t="s">
        <v>33</v>
      </c>
      <c r="L1" s="30" t="s">
        <v>35</v>
      </c>
      <c r="M1" s="23" t="s">
        <v>3</v>
      </c>
      <c r="N1" s="31" t="s">
        <v>38</v>
      </c>
    </row>
    <row r="2" spans="1:14" x14ac:dyDescent="0.15">
      <c r="A2" s="21">
        <v>1</v>
      </c>
      <c r="B2" s="21">
        <f>Textual!F2</f>
        <v>2</v>
      </c>
      <c r="C2" s="21">
        <f>Textual!H2</f>
        <v>2</v>
      </c>
      <c r="D2" s="21">
        <f>Textual!J2</f>
        <v>2</v>
      </c>
      <c r="E2" s="21">
        <f>Textual!L2</f>
        <v>2</v>
      </c>
      <c r="F2" s="21">
        <f>Textual!N2</f>
        <v>2</v>
      </c>
      <c r="G2" s="21">
        <f>Textual!P2</f>
        <v>2</v>
      </c>
      <c r="H2" s="21">
        <f>Textual!R2</f>
        <v>2</v>
      </c>
      <c r="I2" s="21">
        <f>Textual!T2</f>
        <v>1</v>
      </c>
      <c r="J2" s="21">
        <f>Textual!V2</f>
        <v>2</v>
      </c>
      <c r="K2" s="21">
        <f>Textual!X2</f>
        <v>2</v>
      </c>
      <c r="L2" s="21">
        <f>Textual!Z2</f>
        <v>2</v>
      </c>
      <c r="M2" s="24">
        <f>AVERAGE(B2:L2)</f>
        <v>1.9090909090909092</v>
      </c>
      <c r="N2" s="29">
        <f>SUM(B2:L2)</f>
        <v>21</v>
      </c>
    </row>
    <row r="3" spans="1:14" x14ac:dyDescent="0.15">
      <c r="A3" s="21">
        <v>2</v>
      </c>
      <c r="B3" s="21">
        <f>Textual!F3</f>
        <v>2</v>
      </c>
      <c r="C3" s="21">
        <f>Textual!H3</f>
        <v>2</v>
      </c>
      <c r="D3" s="21">
        <f>Textual!J3</f>
        <v>2</v>
      </c>
      <c r="E3" s="21">
        <f>Textual!L3</f>
        <v>2</v>
      </c>
      <c r="F3" s="21">
        <f>Textual!N3</f>
        <v>1</v>
      </c>
      <c r="G3" s="21">
        <f>Textual!P3</f>
        <v>0</v>
      </c>
      <c r="H3" s="21">
        <f>Textual!R3</f>
        <v>1</v>
      </c>
      <c r="I3" s="21">
        <f>Textual!T3</f>
        <v>1</v>
      </c>
      <c r="J3" s="21">
        <f>Textual!V3</f>
        <v>1</v>
      </c>
      <c r="K3" s="21">
        <f>Textual!X3</f>
        <v>2</v>
      </c>
      <c r="L3" s="21">
        <f>Textual!Z3</f>
        <v>2</v>
      </c>
      <c r="M3" s="24">
        <f>AVERAGE(B3:L3)</f>
        <v>1.4545454545454546</v>
      </c>
      <c r="N3" s="29">
        <f t="shared" ref="N3:N6" si="0">SUM(B3:L3)</f>
        <v>16</v>
      </c>
    </row>
    <row r="4" spans="1:14" x14ac:dyDescent="0.15">
      <c r="A4" s="21">
        <v>3</v>
      </c>
      <c r="B4" s="21">
        <f>Textual!F4</f>
        <v>2</v>
      </c>
      <c r="C4" s="21">
        <f>Textual!H4</f>
        <v>2</v>
      </c>
      <c r="D4" s="21">
        <f>Textual!J4</f>
        <v>2</v>
      </c>
      <c r="E4" s="21">
        <f>Textual!L4</f>
        <v>2</v>
      </c>
      <c r="F4" s="21">
        <f>Textual!N4</f>
        <v>2</v>
      </c>
      <c r="G4" s="21">
        <f>Textual!P4</f>
        <v>2</v>
      </c>
      <c r="H4" s="21">
        <f>Textual!R4</f>
        <v>2</v>
      </c>
      <c r="I4" s="21">
        <f>Textual!T4</f>
        <v>2</v>
      </c>
      <c r="J4" s="21">
        <f>Textual!V4</f>
        <v>2</v>
      </c>
      <c r="K4" s="21">
        <f>Textual!X4</f>
        <v>2</v>
      </c>
      <c r="L4" s="21">
        <f>Textual!Z4</f>
        <v>2</v>
      </c>
      <c r="M4" s="24">
        <f>AVERAGE(B4:L4)</f>
        <v>2</v>
      </c>
      <c r="N4" s="29">
        <f t="shared" si="0"/>
        <v>22</v>
      </c>
    </row>
    <row r="5" spans="1:14" x14ac:dyDescent="0.15">
      <c r="A5" s="21">
        <v>4</v>
      </c>
      <c r="B5" s="21">
        <f>Textual!F5</f>
        <v>2</v>
      </c>
      <c r="C5" s="21">
        <f>Textual!H5</f>
        <v>2</v>
      </c>
      <c r="D5" s="21">
        <f>Textual!J5</f>
        <v>2</v>
      </c>
      <c r="E5" s="21">
        <f>Textual!L5</f>
        <v>2</v>
      </c>
      <c r="F5" s="21">
        <f>Textual!N5</f>
        <v>2</v>
      </c>
      <c r="G5" s="21">
        <f>Textual!P5</f>
        <v>2</v>
      </c>
      <c r="H5" s="21">
        <f>Textual!R5</f>
        <v>2</v>
      </c>
      <c r="I5" s="21">
        <f>Textual!T5</f>
        <v>2</v>
      </c>
      <c r="J5" s="21">
        <f>Textual!V5</f>
        <v>2</v>
      </c>
      <c r="K5" s="21">
        <f>Textual!X5</f>
        <v>2</v>
      </c>
      <c r="L5" s="21">
        <f>Textual!Z5</f>
        <v>2</v>
      </c>
      <c r="M5" s="24">
        <f>AVERAGE(B5:L5)</f>
        <v>2</v>
      </c>
      <c r="N5" s="29">
        <f t="shared" si="0"/>
        <v>22</v>
      </c>
    </row>
    <row r="6" spans="1:14" x14ac:dyDescent="0.15">
      <c r="A6" s="21">
        <v>5</v>
      </c>
      <c r="B6" s="21">
        <f>Textual!F6</f>
        <v>2</v>
      </c>
      <c r="C6" s="21">
        <f>Textual!H6</f>
        <v>2</v>
      </c>
      <c r="D6" s="21">
        <f>Textual!J6</f>
        <v>2</v>
      </c>
      <c r="E6" s="21">
        <f>Textual!L6</f>
        <v>2</v>
      </c>
      <c r="F6" s="21">
        <f>Textual!N6</f>
        <v>2</v>
      </c>
      <c r="G6" s="21">
        <f>Textual!P6</f>
        <v>2</v>
      </c>
      <c r="H6" s="21">
        <f>Textual!R6</f>
        <v>2</v>
      </c>
      <c r="I6" s="21">
        <f>Textual!T6</f>
        <v>2</v>
      </c>
      <c r="J6" s="21">
        <f>Textual!V6</f>
        <v>2</v>
      </c>
      <c r="K6" s="21">
        <f>Textual!X6</f>
        <v>2</v>
      </c>
      <c r="L6" s="21">
        <f>Textual!Z6</f>
        <v>2</v>
      </c>
      <c r="M6" s="24">
        <f>AVERAGE(B6:L6)</f>
        <v>2</v>
      </c>
      <c r="N6" s="29">
        <f t="shared" si="0"/>
        <v>22</v>
      </c>
    </row>
    <row r="7" spans="1:14" x14ac:dyDescent="0.15">
      <c r="M7" s="24"/>
    </row>
    <row r="8" spans="1:14" x14ac:dyDescent="0.15">
      <c r="A8" s="29" t="s">
        <v>4</v>
      </c>
      <c r="B8" s="24">
        <f t="shared" ref="B8:N8" si="1">AVERAGE(B2:B7)</f>
        <v>2</v>
      </c>
      <c r="C8" s="24">
        <f t="shared" si="1"/>
        <v>2</v>
      </c>
      <c r="D8" s="24">
        <f t="shared" si="1"/>
        <v>2</v>
      </c>
      <c r="E8" s="24">
        <f t="shared" si="1"/>
        <v>2</v>
      </c>
      <c r="F8" s="24">
        <f t="shared" si="1"/>
        <v>1.8</v>
      </c>
      <c r="G8" s="24">
        <f t="shared" si="1"/>
        <v>1.6</v>
      </c>
      <c r="H8" s="24">
        <f t="shared" si="1"/>
        <v>1.8</v>
      </c>
      <c r="I8" s="24">
        <f t="shared" si="1"/>
        <v>1.6</v>
      </c>
      <c r="J8" s="24">
        <f t="shared" si="1"/>
        <v>1.8</v>
      </c>
      <c r="K8" s="24">
        <f t="shared" si="1"/>
        <v>2</v>
      </c>
      <c r="L8" s="24">
        <f t="shared" si="1"/>
        <v>2</v>
      </c>
      <c r="M8" s="24">
        <f t="shared" si="1"/>
        <v>1.8727272727272726</v>
      </c>
      <c r="N8" s="24">
        <f t="shared" si="1"/>
        <v>20.6</v>
      </c>
    </row>
  </sheetData>
  <sheetProtection sheet="1" objects="1" scenarios="1"/>
  <phoneticPr fontId="0" type="noConversion"/>
  <pageMargins left="0.7" right="0.7" top="1.25" bottom="0.75" header="0.3" footer="0.3"/>
  <pageSetup orientation="portrait" r:id="rId1"/>
  <headerFooter>
    <oddHeader>&amp;C&amp;"MS Sans Serif,Bold Italic"&amp;10SOUTHWESTERN OKLAHOMA STATE UNIVERSITY&amp;"MS Sans Serif,Bold"
EVALUATION OF TEACHER CANDIDATE
&amp;"MS Sans Serif,Bold Italic"Teacher Work Sample, Elementary&amp;"MS Sans Serif,Bold"
Spring 2022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B10"/>
  <sheetViews>
    <sheetView zoomScaleNormal="100" workbookViewId="0">
      <selection activeCell="C6" sqref="C6"/>
    </sheetView>
  </sheetViews>
  <sheetFormatPr defaultRowHeight="10.5" x14ac:dyDescent="0.15"/>
  <cols>
    <col min="1" max="1" width="4" customWidth="1"/>
    <col min="2" max="2" width="10.1640625" bestFit="1" customWidth="1"/>
    <col min="3" max="3" width="12.33203125" bestFit="1" customWidth="1"/>
    <col min="4" max="4" width="13.6640625" bestFit="1" customWidth="1"/>
    <col min="5" max="5" width="13" bestFit="1" customWidth="1"/>
    <col min="27" max="27" width="9.6640625" bestFit="1" customWidth="1"/>
    <col min="28" max="28" width="15" bestFit="1" customWidth="1"/>
  </cols>
  <sheetData>
    <row r="1" spans="1:28" s="27" customFormat="1" ht="40.5" customHeight="1" x14ac:dyDescent="0.15">
      <c r="B1" s="28" t="s">
        <v>11</v>
      </c>
      <c r="C1" s="28" t="s">
        <v>12</v>
      </c>
      <c r="D1" s="28" t="s">
        <v>13</v>
      </c>
      <c r="E1" s="28" t="s">
        <v>14</v>
      </c>
      <c r="F1" s="28" t="s">
        <v>15</v>
      </c>
      <c r="G1" s="28" t="s">
        <v>16</v>
      </c>
      <c r="H1" s="28" t="s">
        <v>17</v>
      </c>
      <c r="I1" s="28" t="s">
        <v>18</v>
      </c>
      <c r="J1" s="28" t="s">
        <v>19</v>
      </c>
      <c r="K1" s="28" t="s">
        <v>20</v>
      </c>
      <c r="L1" s="28" t="s">
        <v>21</v>
      </c>
      <c r="M1" s="28" t="s">
        <v>22</v>
      </c>
      <c r="N1" s="28" t="s">
        <v>23</v>
      </c>
      <c r="O1" s="28" t="s">
        <v>24</v>
      </c>
      <c r="P1" s="28" t="s">
        <v>25</v>
      </c>
      <c r="Q1" s="28" t="s">
        <v>26</v>
      </c>
      <c r="R1" s="28" t="s">
        <v>27</v>
      </c>
      <c r="S1" s="28" t="s">
        <v>28</v>
      </c>
      <c r="T1" s="28" t="s">
        <v>29</v>
      </c>
      <c r="U1" s="28" t="s">
        <v>30</v>
      </c>
      <c r="V1" s="28" t="s">
        <v>31</v>
      </c>
      <c r="W1" s="28" t="s">
        <v>32</v>
      </c>
      <c r="X1" s="28" t="s">
        <v>33</v>
      </c>
      <c r="Y1" s="28" t="s">
        <v>34</v>
      </c>
      <c r="Z1" s="28" t="s">
        <v>35</v>
      </c>
      <c r="AA1" s="28" t="s">
        <v>36</v>
      </c>
      <c r="AB1" s="28" t="s">
        <v>37</v>
      </c>
    </row>
    <row r="2" spans="1:28" s="25" customFormat="1" ht="13.5" customHeight="1" x14ac:dyDescent="0.15">
      <c r="A2" s="25">
        <v>1</v>
      </c>
      <c r="B2" s="25" t="s">
        <v>82</v>
      </c>
      <c r="F2" s="26">
        <v>2</v>
      </c>
      <c r="G2" s="25" t="s">
        <v>83</v>
      </c>
      <c r="H2" s="26">
        <v>2</v>
      </c>
      <c r="I2" s="25" t="s">
        <v>84</v>
      </c>
      <c r="J2" s="26">
        <v>2</v>
      </c>
      <c r="K2" s="25" t="s">
        <v>85</v>
      </c>
      <c r="L2" s="26">
        <v>2</v>
      </c>
      <c r="M2" s="25" t="s">
        <v>86</v>
      </c>
      <c r="N2" s="26">
        <v>2</v>
      </c>
      <c r="O2" s="25" t="s">
        <v>80</v>
      </c>
      <c r="P2" s="26">
        <v>2</v>
      </c>
      <c r="Q2" s="25" t="s">
        <v>87</v>
      </c>
      <c r="R2" s="26">
        <v>2</v>
      </c>
      <c r="S2" s="25" t="s">
        <v>81</v>
      </c>
      <c r="T2" s="26">
        <v>1</v>
      </c>
      <c r="U2" s="25" t="s">
        <v>88</v>
      </c>
      <c r="V2" s="26">
        <v>2</v>
      </c>
      <c r="W2" s="25" t="s">
        <v>89</v>
      </c>
      <c r="X2" s="26">
        <v>2</v>
      </c>
      <c r="Y2" s="25" t="s">
        <v>90</v>
      </c>
      <c r="Z2" s="26">
        <v>2</v>
      </c>
      <c r="AA2" s="25" t="s">
        <v>91</v>
      </c>
      <c r="AB2" s="33">
        <v>44670.36273148148</v>
      </c>
    </row>
    <row r="3" spans="1:28" s="25" customFormat="1" ht="13.5" customHeight="1" x14ac:dyDescent="0.15">
      <c r="A3" s="25">
        <v>2</v>
      </c>
      <c r="B3" s="25" t="s">
        <v>82</v>
      </c>
      <c r="F3" s="26">
        <v>2</v>
      </c>
      <c r="G3" s="25" t="s">
        <v>92</v>
      </c>
      <c r="H3" s="26">
        <v>2</v>
      </c>
      <c r="I3" s="25" t="s">
        <v>93</v>
      </c>
      <c r="J3" s="26">
        <v>2</v>
      </c>
      <c r="K3" s="25" t="s">
        <v>94</v>
      </c>
      <c r="L3" s="26">
        <v>2</v>
      </c>
      <c r="M3" s="25" t="s">
        <v>95</v>
      </c>
      <c r="N3" s="26">
        <v>1</v>
      </c>
      <c r="O3" s="25" t="s">
        <v>96</v>
      </c>
      <c r="P3" s="26">
        <v>0</v>
      </c>
      <c r="Q3" s="25" t="s">
        <v>97</v>
      </c>
      <c r="R3" s="26">
        <v>1</v>
      </c>
      <c r="S3" s="25" t="s">
        <v>98</v>
      </c>
      <c r="T3" s="26">
        <v>1</v>
      </c>
      <c r="U3" s="25" t="s">
        <v>1</v>
      </c>
      <c r="V3" s="26">
        <v>1</v>
      </c>
      <c r="W3" s="25" t="s">
        <v>1</v>
      </c>
      <c r="X3" s="26">
        <v>2</v>
      </c>
      <c r="Y3" s="25" t="s">
        <v>1</v>
      </c>
      <c r="Z3" s="26">
        <v>2</v>
      </c>
      <c r="AA3" s="25" t="s">
        <v>1</v>
      </c>
      <c r="AB3" s="33">
        <v>44680.442094907405</v>
      </c>
    </row>
    <row r="4" spans="1:28" x14ac:dyDescent="0.15">
      <c r="A4" s="25">
        <v>3</v>
      </c>
      <c r="B4" s="25" t="s">
        <v>82</v>
      </c>
      <c r="C4" s="25"/>
      <c r="D4" s="25"/>
      <c r="E4" s="25"/>
      <c r="F4" s="26">
        <v>2</v>
      </c>
      <c r="G4" s="25" t="s">
        <v>1</v>
      </c>
      <c r="H4" s="26">
        <v>2</v>
      </c>
      <c r="I4" s="25" t="s">
        <v>1</v>
      </c>
      <c r="J4" s="26">
        <v>2</v>
      </c>
      <c r="K4" s="25" t="s">
        <v>1</v>
      </c>
      <c r="L4" s="26">
        <v>2</v>
      </c>
      <c r="M4" s="25" t="s">
        <v>1</v>
      </c>
      <c r="N4" s="26">
        <v>2</v>
      </c>
      <c r="O4" s="25" t="s">
        <v>1</v>
      </c>
      <c r="P4" s="26">
        <v>2</v>
      </c>
      <c r="Q4" s="25" t="s">
        <v>1</v>
      </c>
      <c r="R4" s="26">
        <v>2</v>
      </c>
      <c r="S4" s="25" t="s">
        <v>1</v>
      </c>
      <c r="T4" s="26">
        <v>2</v>
      </c>
      <c r="U4" s="25" t="s">
        <v>1</v>
      </c>
      <c r="V4" s="26">
        <v>2</v>
      </c>
      <c r="W4" s="25" t="s">
        <v>1</v>
      </c>
      <c r="X4" s="26">
        <v>2</v>
      </c>
      <c r="Y4" s="25" t="s">
        <v>1</v>
      </c>
      <c r="Z4" s="26">
        <v>2</v>
      </c>
      <c r="AA4" s="25" t="s">
        <v>100</v>
      </c>
      <c r="AB4" s="33">
        <v>44687.662962962961</v>
      </c>
    </row>
    <row r="5" spans="1:28" x14ac:dyDescent="0.15">
      <c r="A5" s="25">
        <v>4</v>
      </c>
      <c r="B5" s="25" t="s">
        <v>82</v>
      </c>
      <c r="C5" s="25"/>
      <c r="D5" s="25"/>
      <c r="E5" s="25"/>
      <c r="F5" s="26">
        <v>2</v>
      </c>
      <c r="G5" s="25" t="s">
        <v>1</v>
      </c>
      <c r="H5" s="26">
        <v>2</v>
      </c>
      <c r="I5" s="25" t="s">
        <v>1</v>
      </c>
      <c r="J5" s="26">
        <v>2</v>
      </c>
      <c r="K5" s="25" t="s">
        <v>1</v>
      </c>
      <c r="L5" s="26">
        <v>2</v>
      </c>
      <c r="M5" s="25" t="s">
        <v>1</v>
      </c>
      <c r="N5" s="26">
        <v>2</v>
      </c>
      <c r="O5" s="25" t="s">
        <v>1</v>
      </c>
      <c r="P5" s="26">
        <v>2</v>
      </c>
      <c r="Q5" s="25" t="s">
        <v>1</v>
      </c>
      <c r="R5" s="26">
        <v>2</v>
      </c>
      <c r="S5" s="25" t="s">
        <v>1</v>
      </c>
      <c r="T5" s="26">
        <v>2</v>
      </c>
      <c r="U5" s="25" t="s">
        <v>1</v>
      </c>
      <c r="V5" s="26">
        <v>2</v>
      </c>
      <c r="W5" s="25" t="s">
        <v>1</v>
      </c>
      <c r="X5" s="26">
        <v>2</v>
      </c>
      <c r="Y5" s="25" t="s">
        <v>1</v>
      </c>
      <c r="Z5" s="26">
        <v>2</v>
      </c>
      <c r="AA5" s="25" t="s">
        <v>101</v>
      </c>
      <c r="AB5" s="33">
        <v>44687.618206018517</v>
      </c>
    </row>
    <row r="6" spans="1:28" x14ac:dyDescent="0.15">
      <c r="A6" s="25">
        <v>5</v>
      </c>
      <c r="B6" s="25" t="s">
        <v>82</v>
      </c>
      <c r="C6" s="25"/>
      <c r="D6" s="25"/>
      <c r="E6" s="25"/>
      <c r="F6" s="26">
        <v>2</v>
      </c>
      <c r="G6" s="25" t="s">
        <v>1</v>
      </c>
      <c r="H6" s="26">
        <v>2</v>
      </c>
      <c r="I6" s="25" t="s">
        <v>1</v>
      </c>
      <c r="J6" s="26">
        <v>2</v>
      </c>
      <c r="K6" s="25" t="s">
        <v>1</v>
      </c>
      <c r="L6" s="26">
        <v>2</v>
      </c>
      <c r="M6" s="25" t="s">
        <v>1</v>
      </c>
      <c r="N6" s="26">
        <v>2</v>
      </c>
      <c r="O6" s="25" t="s">
        <v>1</v>
      </c>
      <c r="P6" s="26">
        <v>2</v>
      </c>
      <c r="Q6" s="25" t="s">
        <v>1</v>
      </c>
      <c r="R6" s="26">
        <v>2</v>
      </c>
      <c r="S6" s="25" t="s">
        <v>1</v>
      </c>
      <c r="T6" s="26">
        <v>2</v>
      </c>
      <c r="U6" s="25" t="s">
        <v>1</v>
      </c>
      <c r="V6" s="26">
        <v>2</v>
      </c>
      <c r="W6" s="25" t="s">
        <v>1</v>
      </c>
      <c r="X6" s="26">
        <v>2</v>
      </c>
      <c r="Y6" s="25" t="s">
        <v>1</v>
      </c>
      <c r="Z6" s="26">
        <v>2</v>
      </c>
      <c r="AA6" s="25" t="s">
        <v>99</v>
      </c>
      <c r="AB6" s="33">
        <v>44685.488935185182</v>
      </c>
    </row>
    <row r="7" spans="1:28" x14ac:dyDescent="0.15">
      <c r="A7" s="25"/>
      <c r="B7" s="25"/>
      <c r="C7" s="25"/>
      <c r="D7" s="25"/>
      <c r="E7" s="25"/>
      <c r="F7" s="26"/>
      <c r="G7" s="25"/>
      <c r="H7" s="26"/>
      <c r="I7" s="25"/>
      <c r="J7" s="26"/>
      <c r="K7" s="25"/>
      <c r="L7" s="26"/>
      <c r="M7" s="25"/>
      <c r="N7" s="26"/>
      <c r="O7" s="25"/>
      <c r="P7" s="26"/>
      <c r="Q7" s="25"/>
      <c r="R7" s="26"/>
      <c r="S7" s="25"/>
      <c r="T7" s="26"/>
      <c r="U7" s="25"/>
      <c r="V7" s="26"/>
      <c r="W7" s="25"/>
      <c r="X7" s="26"/>
      <c r="Y7" s="25"/>
      <c r="Z7" s="26"/>
      <c r="AA7" s="25"/>
      <c r="AB7" s="33"/>
    </row>
    <row r="8" spans="1:28" x14ac:dyDescent="0.15">
      <c r="A8" s="25"/>
      <c r="B8" s="25"/>
      <c r="C8" s="25"/>
      <c r="D8" s="25"/>
      <c r="E8" s="25"/>
      <c r="F8" s="26"/>
      <c r="G8" s="25"/>
      <c r="H8" s="26"/>
      <c r="I8" s="25"/>
      <c r="J8" s="26"/>
      <c r="K8" s="25"/>
      <c r="L8" s="26"/>
      <c r="M8" s="25"/>
      <c r="N8" s="26"/>
      <c r="O8" s="25"/>
      <c r="P8" s="26"/>
      <c r="Q8" s="25"/>
      <c r="R8" s="26"/>
      <c r="S8" s="25"/>
      <c r="T8" s="26"/>
      <c r="U8" s="25"/>
      <c r="V8" s="26"/>
      <c r="W8" s="25"/>
      <c r="X8" s="26"/>
      <c r="Y8" s="25"/>
      <c r="Z8" s="26"/>
      <c r="AA8" s="25"/>
      <c r="AB8" s="33"/>
    </row>
    <row r="9" spans="1:28" x14ac:dyDescent="0.15">
      <c r="A9" s="25"/>
      <c r="AB9" s="34"/>
    </row>
    <row r="10" spans="1:28" x14ac:dyDescent="0.15">
      <c r="A10" s="25"/>
      <c r="AB10" s="34"/>
    </row>
  </sheetData>
  <sheetProtection sheet="1" objects="1" scenarios="1"/>
  <pageMargins left="0.7" right="0.7" top="1.25" bottom="0.75" header="0.3" footer="0.3"/>
  <pageSetup orientation="portrait" r:id="rId1"/>
  <headerFooter>
    <oddHeader>&amp;C&amp;"MS Sans Serif,Bold Italic"&amp;10SOUTHWESTERN OKLAHOMA STATE UNIVERSITY&amp;"MS Sans Serif,Bold"
EVALUATION OF TEACHER CANDIDATE
&amp;"MS Sans Serif,Bold Italic"Teacher Work Sample, Elementary&amp;"MS Sans Serif,Bold"
Spring 2022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62BD14-6BA2-4221-9011-58BCC9FC6AC4}">
  <ds:schemaRefs>
    <ds:schemaRef ds:uri="http://schemas.microsoft.com/office/2006/metadata/properties"/>
    <ds:schemaRef ds:uri="http://schemas.microsoft.com/office/infopath/2007/PartnerControls"/>
    <ds:schemaRef ds:uri="ff17b072-a641-4163-845d-6bc934424af4"/>
    <ds:schemaRef ds:uri="4ea68dd0-e2a5-4487-9a57-56deb1000fd9"/>
  </ds:schemaRefs>
</ds:datastoreItem>
</file>

<file path=customXml/itemProps2.xml><?xml version="1.0" encoding="utf-8"?>
<ds:datastoreItem xmlns:ds="http://schemas.openxmlformats.org/officeDocument/2006/customXml" ds:itemID="{0A5716D2-19EA-4733-9398-0A86F2317906}">
  <ds:schemaRefs>
    <ds:schemaRef ds:uri="http://schemas.microsoft.com/sharepoint/v3/contenttype/forms"/>
  </ds:schemaRefs>
</ds:datastoreItem>
</file>

<file path=customXml/itemProps3.xml><?xml version="1.0" encoding="utf-8"?>
<ds:datastoreItem xmlns:ds="http://schemas.openxmlformats.org/officeDocument/2006/customXml" ds:itemID="{5B56A3D0-9D82-4EC8-A159-6C5D8BBE27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Numerical</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2022-05-03T19:20:13Z</cp:lastPrinted>
  <dcterms:created xsi:type="dcterms:W3CDTF">2019-03-05T14:16:01Z</dcterms:created>
  <dcterms:modified xsi:type="dcterms:W3CDTF">2023-05-08T19:58:44Z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