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3C483077-3872-462A-B10F-B847588E77C1}" xr6:coauthVersionLast="47" xr6:coauthVersionMax="47" xr10:uidLastSave="{00000000-0000-0000-0000-000000000000}"/>
  <bookViews>
    <workbookView xWindow="-108" yWindow="-108" windowWidth="23256" windowHeight="12456"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3" i="3" l="1"/>
  <c r="C112" i="3"/>
  <c r="C111" i="3"/>
  <c r="C105" i="3"/>
  <c r="C104" i="3"/>
  <c r="C103" i="3"/>
  <c r="C102" i="3"/>
  <c r="C97" i="3"/>
  <c r="C96" i="3"/>
  <c r="C95" i="3"/>
  <c r="C94" i="3"/>
  <c r="Y4" i="1"/>
  <c r="Z4" i="1"/>
  <c r="AA4" i="1"/>
  <c r="Y5" i="1"/>
  <c r="Z5" i="1"/>
  <c r="AA5" i="1"/>
  <c r="AA3" i="1"/>
  <c r="Z3" i="1"/>
  <c r="Y3" i="1"/>
  <c r="B4" i="1" l="1"/>
  <c r="C4" i="1"/>
  <c r="D4" i="1"/>
  <c r="E4" i="1"/>
  <c r="F4" i="1"/>
  <c r="G4" i="1"/>
  <c r="H4" i="1"/>
  <c r="I4" i="1"/>
  <c r="L4" i="1"/>
  <c r="N4" i="1" s="1"/>
  <c r="M4" i="1"/>
  <c r="P4" i="1"/>
  <c r="Q4" i="1" s="1"/>
  <c r="S4" i="1"/>
  <c r="T4" i="1"/>
  <c r="U4" i="1" s="1"/>
  <c r="B5" i="1"/>
  <c r="C5" i="1"/>
  <c r="D5" i="1"/>
  <c r="E5" i="1"/>
  <c r="F5" i="1"/>
  <c r="G5" i="1"/>
  <c r="H5" i="1"/>
  <c r="I5" i="1"/>
  <c r="L5" i="1"/>
  <c r="M5" i="1"/>
  <c r="P5" i="1"/>
  <c r="Q5" i="1"/>
  <c r="S5" i="1"/>
  <c r="T5" i="1"/>
  <c r="U5" i="1"/>
  <c r="W5" i="1"/>
  <c r="J5" i="1" l="1"/>
  <c r="N5" i="1"/>
  <c r="J4" i="1"/>
  <c r="W4" i="1"/>
  <c r="C98" i="3" l="1"/>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A36" i="3" s="1"/>
  <c r="C24" i="3"/>
  <c r="A24" i="3" s="1"/>
  <c r="C28" i="3"/>
  <c r="C27" i="3"/>
  <c r="C26" i="3"/>
  <c r="C16" i="3"/>
  <c r="C15" i="3"/>
  <c r="C14" i="3"/>
  <c r="C10" i="3"/>
  <c r="C9" i="3"/>
  <c r="C8" i="3"/>
  <c r="C4" i="3"/>
  <c r="C3" i="3"/>
  <c r="C2" i="3"/>
  <c r="T3" i="1"/>
  <c r="S3" i="1"/>
  <c r="S7" i="1" s="1"/>
  <c r="P3" i="1"/>
  <c r="P7" i="1" s="1"/>
  <c r="L3" i="1"/>
  <c r="L7" i="1" s="1"/>
  <c r="I3" i="1"/>
  <c r="I7" i="1" s="1"/>
  <c r="H3" i="1"/>
  <c r="H7" i="1" s="1"/>
  <c r="G3" i="1"/>
  <c r="G7" i="1" s="1"/>
  <c r="F3" i="1"/>
  <c r="F7" i="1" s="1"/>
  <c r="E3" i="1"/>
  <c r="E7" i="1" s="1"/>
  <c r="D3" i="1"/>
  <c r="D7" i="1" s="1"/>
  <c r="C3" i="1"/>
  <c r="C7" i="1" s="1"/>
  <c r="U3" i="1" l="1"/>
  <c r="U7" i="1" s="1"/>
  <c r="T7" i="1"/>
  <c r="C12" i="3"/>
  <c r="A12" i="3" s="1"/>
  <c r="C42" i="3"/>
  <c r="C48" i="3"/>
  <c r="A48" i="3" s="1"/>
  <c r="C18" i="3"/>
  <c r="A18" i="3" s="1"/>
  <c r="C6" i="3"/>
  <c r="A6" i="3" s="1"/>
  <c r="C30" i="3"/>
  <c r="A30" i="3" s="1"/>
  <c r="D34" i="3" l="1"/>
  <c r="A42" i="3"/>
  <c r="C50" i="3" s="1"/>
  <c r="D33" i="3"/>
  <c r="D32" i="3"/>
  <c r="D36" i="3" l="1"/>
  <c r="C106" i="3"/>
  <c r="D104" i="3" s="1"/>
  <c r="M3" i="1"/>
  <c r="M7" i="1" s="1"/>
  <c r="B3" i="1"/>
  <c r="B7" i="1" s="1"/>
  <c r="W3" i="1" l="1"/>
  <c r="W7" i="1" s="1"/>
  <c r="D103" i="3"/>
  <c r="D105" i="3"/>
  <c r="D102" i="3"/>
  <c r="D14" i="3"/>
  <c r="C114" i="3"/>
  <c r="C115" i="3" s="1"/>
  <c r="C99" i="3"/>
  <c r="C87" i="3"/>
  <c r="A87" i="3" s="1"/>
  <c r="C81" i="3"/>
  <c r="A81" i="3" s="1"/>
  <c r="C72" i="3"/>
  <c r="C62" i="3"/>
  <c r="A62" i="3" s="1"/>
  <c r="C56" i="3"/>
  <c r="A56" i="3" s="1"/>
  <c r="D21" i="3"/>
  <c r="D9" i="3"/>
  <c r="D3" i="3"/>
  <c r="J3" i="1"/>
  <c r="J7" i="1" s="1"/>
  <c r="A72" i="3" l="1"/>
  <c r="C74" i="3" s="1"/>
  <c r="C91" i="3"/>
  <c r="C64" i="3"/>
  <c r="D84" i="3"/>
  <c r="C89" i="3"/>
  <c r="D53" i="3"/>
  <c r="D45" i="3"/>
  <c r="D27" i="3"/>
  <c r="D26" i="3"/>
  <c r="D28" i="3"/>
  <c r="D112" i="3"/>
  <c r="D111" i="3"/>
  <c r="D113" i="3"/>
  <c r="D38" i="3"/>
  <c r="D39" i="3"/>
  <c r="D40" i="3"/>
  <c r="D96" i="3"/>
  <c r="D97" i="3"/>
  <c r="D94" i="3"/>
  <c r="D95" i="3"/>
  <c r="D79" i="3"/>
  <c r="D60" i="3"/>
  <c r="D22" i="3"/>
  <c r="D78" i="3"/>
  <c r="D15" i="3"/>
  <c r="D16" i="3"/>
  <c r="D106" i="3"/>
  <c r="D52" i="3"/>
  <c r="D2" i="3"/>
  <c r="D44" i="3"/>
  <c r="D8" i="3"/>
  <c r="D4" i="3"/>
  <c r="D59" i="3"/>
  <c r="D46" i="3"/>
  <c r="D77" i="3"/>
  <c r="D54" i="3"/>
  <c r="D10" i="3"/>
  <c r="D58" i="3"/>
  <c r="D20" i="3"/>
  <c r="D83" i="3"/>
  <c r="D85" i="3"/>
  <c r="D68" i="3"/>
  <c r="D70" i="3"/>
  <c r="D69" i="3"/>
  <c r="D30" i="3" l="1"/>
  <c r="D114" i="3"/>
  <c r="D18" i="3"/>
  <c r="D81" i="3"/>
  <c r="D56" i="3"/>
  <c r="D24" i="3"/>
  <c r="D42" i="3"/>
  <c r="D48" i="3"/>
  <c r="D6" i="3"/>
  <c r="D62" i="3"/>
  <c r="D12" i="3"/>
  <c r="D98" i="3"/>
  <c r="D87" i="3"/>
  <c r="D72" i="3"/>
  <c r="Q3" i="1"/>
  <c r="Q7" i="1" s="1"/>
  <c r="C107" i="3" l="1"/>
  <c r="N3" i="1" l="1"/>
  <c r="N7" i="1" s="1"/>
</calcChain>
</file>

<file path=xl/sharedStrings.xml><?xml version="1.0" encoding="utf-8"?>
<sst xmlns="http://schemas.openxmlformats.org/spreadsheetml/2006/main" count="248" uniqueCount="104">
  <si>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</si>
  <si>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</si>
  <si>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</si>
  <si>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</si>
  <si>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</si>
  <si>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</si>
  <si>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</si>
  <si>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</si>
  <si>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</si>
  <si>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</si>
  <si>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</si>
  <si>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</si>
  <si>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</si>
  <si>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</si>
  <si>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</si>
  <si>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</si>
  <si>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</si>
  <si>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</si>
  <si>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</si>
  <si>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</si>
  <si>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</si>
  <si>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</si>
  <si>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</si>
  <si>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</si>
  <si>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</si>
  <si>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</si>
  <si>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</si>
  <si>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</si>
  <si>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</si>
  <si>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</si>
  <si>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Teacher Candidate</t>
  </si>
  <si>
    <t>Interpersonal Skill</t>
  </si>
  <si>
    <t>Semester / Year</t>
  </si>
  <si>
    <t>Comments:</t>
  </si>
  <si>
    <t>Classroom Management</t>
  </si>
  <si>
    <t>Professional</t>
  </si>
  <si>
    <t>SuccessfulIn</t>
  </si>
  <si>
    <t>RecommendWithou</t>
  </si>
  <si>
    <t>TargetTheCandid</t>
  </si>
  <si>
    <t>Professionalism</t>
  </si>
  <si>
    <t>2 Target</t>
  </si>
  <si>
    <t>1 Acceptable</t>
  </si>
  <si>
    <t>0 Unacceptable</t>
  </si>
  <si>
    <t xml:space="preserve"> </t>
  </si>
  <si>
    <t>Teaching and Assessment</t>
  </si>
  <si>
    <t>Classroom Management Mean of the Means</t>
  </si>
  <si>
    <t>Total Score (out of 26)</t>
  </si>
  <si>
    <t xml:space="preserve">1. Planning for Instruction 
(CEC 5.1; IGC.5.S1; InTASC 7, 8)
</t>
  </si>
  <si>
    <t>(CEC 2.1; IGC.2.S3; InTASC 3)</t>
  </si>
  <si>
    <t xml:space="preserve">2. Instructional Strategies
(CEC 3.1;  InTASC 4, 5)
</t>
  </si>
  <si>
    <t>CEC 5.5; IGC.5.S8; InTASC 7, 8)</t>
  </si>
  <si>
    <t xml:space="preserve">CEC 5.2; IGC.5. S25;
InTASC 7, 8)
</t>
  </si>
  <si>
    <t xml:space="preserve">3. Resources
(CEC 7.3; IGC.7.S4; InTASC 10)
</t>
  </si>
  <si>
    <t xml:space="preserve">4. Assessment
(CEC 4.2; IGC.4.S2; InTASC 6)
</t>
  </si>
  <si>
    <t>(CEC 4.4; IGC.4.S1; InTASC 6)</t>
  </si>
  <si>
    <t xml:space="preserve">5. Learning Environment
(CEC 2.1; IGC.2. S3; InTASC 3)
</t>
  </si>
  <si>
    <t xml:space="preserve">6. Lesson Management
(CEC 5.7; IGC.5. K3; InTASC 7, 8)
</t>
  </si>
  <si>
    <t xml:space="preserve">7. Professional Relationships
(CEC 7.3; IGC.7. K.3; InTASC 10)
</t>
  </si>
  <si>
    <t xml:space="preserve">8. Communication
(CEC 6.1; IGC.6.S2; InTASC 9)
</t>
  </si>
  <si>
    <t xml:space="preserve">9. Critical Thinking and Reflective Practice
(CEC 6.1; IGC.6.S2; InTASC 9)
</t>
  </si>
  <si>
    <t xml:space="preserve">1. Planning for Instruction 
(CEC 5.1; IGC.5.S1; InTASC 7, 8)
</t>
  </si>
  <si>
    <t xml:space="preserve">2. Instructional Strategies
(CEC 3.1;  InTASC 4, 5)
</t>
  </si>
  <si>
    <t xml:space="preserve">3. Resources
(CEC 7.3; IGC.7.S4; InTASC 10)
</t>
  </si>
  <si>
    <t xml:space="preserve">4. Assessment
(CEC 4.2; IGC.4.S2; InTASC 6)
</t>
  </si>
  <si>
    <t xml:space="preserve">6. Lesson Management
(CEC 5.7; IGC.5. K3; InTASC 7, 8)
</t>
  </si>
  <si>
    <t xml:space="preserve">9. Critical Thinking and Reflective Practice
(CEC 6.1; IGC.6.S2; InTASC 9)
</t>
  </si>
  <si>
    <t>NV</t>
  </si>
  <si>
    <t>K-12</t>
  </si>
  <si>
    <t>Weatherford</t>
  </si>
  <si>
    <t>TOTAL SCORE out of 26 possible points:</t>
  </si>
  <si>
    <t>Successful in all settings.</t>
  </si>
  <si>
    <t>Success doubtful in many educational settings.</t>
  </si>
  <si>
    <t>Success doubtful in any setting.</t>
  </si>
  <si>
    <t>Recommend without reservation.</t>
  </si>
  <si>
    <t>Would recommend with minor reservations.</t>
  </si>
  <si>
    <t>Recommendations limited with major reservations.</t>
  </si>
  <si>
    <t>Unable to recommend in any setting. Further preparation necessary for certification.</t>
  </si>
  <si>
    <t>(Target) Demonstrates targeted behavior at every opportunity without being reminded. Shows confidence and effective talents for teaching and skills similar to an experienced educator. Will be successful in all settings, and can recommend without reservation.</t>
  </si>
  <si>
    <t>(Acceptable) Frequently demonstrates targeted behaviors. Sometimes requires guidance or direction. Fairly confident and classroom ready but may need periodic guidance. Will be successful in most settings, and I would recommend with minor reservations.</t>
  </si>
  <si>
    <t>(Unacceptable) Rarely exhibits or does not exhibit targeted behavior. Needs constant feedback. Relatively insecure. Not ready for unsupervised classroom performance. Success doubtful in any educational setting. Further preparation necessary for certification.</t>
  </si>
  <si>
    <t>Spring 2021</t>
  </si>
  <si>
    <t>Yukon</t>
  </si>
  <si>
    <t>Deanna did a great job at preparing lessons that were relevant to the students she was teaching.</t>
  </si>
  <si>
    <t>Deanna made the students feel welcome and safe and did a great job at keeping the environment positive and a happy place for them to be.</t>
  </si>
  <si>
    <t>Danna did a great job at teaching the lesson while repeatedly adjusting her instructions, requirements for a student who was struggling with staying on task that day.</t>
  </si>
  <si>
    <t>Deanna took suggestions from her cooperating teacher with positivity and used them to improve her lesson.</t>
  </si>
  <si>
    <t>2nd grade</t>
  </si>
  <si>
    <t>Clinton</t>
  </si>
  <si>
    <t>Olivia did a great job at creating lessons based on her students' individual skills levels and being flexible for those that needed a little extra.</t>
  </si>
  <si>
    <t>Olivia was mindful of those with special needs to ensure they were involved and learning from her lessons like all other students.</t>
  </si>
  <si>
    <t>Olivia utilized all resources at her disposal to ensure learning was occurring during each lesson she taught.</t>
  </si>
  <si>
    <t>Olivia had good classroom management, the students responded well to her, she maintained a healthy learning environment.</t>
  </si>
  <si>
    <t>Olivia is open and willing to accept constructive criticism and to do whatever it takes to improve her teaching, even though I did not have any suggestions for her. I was very impressed with Olivia's teaching, she teaches like a seasoned educator.</t>
  </si>
  <si>
    <t>Sydney delivered lessons that connected to a previously taught lessons, were very age appropriate for the students she had, and were very engaging.</t>
  </si>
  <si>
    <t>Sydney did a great job of requiring different skills from each student depending on their individual special needs as well as their individual skills and strengths.</t>
  </si>
  <si>
    <t>Sydney utilized all resources at her disposal to ensure learning took place at the highest level.</t>
  </si>
  <si>
    <t>Sydney consistently asked questions and had students demonstrate their skills throughout to ensure understanding.</t>
  </si>
  <si>
    <t>Sydney made sure to welcome each student, even the one that arrived late, and made them feel welcome and safe, giving them each her big smile which instantly makes them smile too.</t>
  </si>
  <si>
    <t>Sydney did a great job of adjusting when needed to meet students where they were at and to not require a skill of them that they were not ready to exhibit.</t>
  </si>
  <si>
    <t>Sydney remained very respectful and positive, earning the trust and respect of all faculty she worked with.</t>
  </si>
  <si>
    <t>Whether it was a verbal question, or a gesture, Sydney communicated successfully with her students in the classroom and out.</t>
  </si>
  <si>
    <t>I did not have any constructive criticism for Sydney, her lesson was amazing to watch, her skills are extraordinary, she is a natural born teacher. She is harder on herself than anyone else will be, telling me things she wants to work on to make herself a better teacher.</t>
  </si>
  <si>
    <t>Successful in most settings.</t>
  </si>
  <si>
    <t xml:space="preserve">General Evaluation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</si>
</sst>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s>
  <cellStyleXfs count="2">
    <xf numFmtId="0" fontId="0" fillId="0" borderId="0" applyAlignment="0">
      <alignment vertical="top" wrapText="1"/>
      <protection locked="0"/>
    </xf>
    <xf numFmtId="0" fontId="1" fillId="0" borderId="0"/>
  </cellStyleXfs>
  <cellXfs count="95">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22" fontId="0" fillId="0" borderId="0" xfId="0" applyNumberFormat="1" applyFont="1" applyFill="1" applyAlignment="1" applyProtection="1">
      <alignment horizontal="left" vertical="top"/>
      <protection hidden="1"/>
    </xf>
    <xf numFmtId="2" fontId="4" fillId="0" borderId="15" xfId="0" applyNumberFormat="1" applyFont="1" applyFill="1" applyBorder="1" applyAlignment="1" applyProtection="1">
      <alignment horizontal="left" wrapText="1"/>
      <protection hidden="1"/>
    </xf>
    <xf numFmtId="0" fontId="7" fillId="0" borderId="22" xfId="0" applyFont="1" applyFill="1" applyBorder="1" applyAlignment="1" applyProtection="1">
      <alignment horizontal="lef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2" fontId="4" fillId="0" borderId="16"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5"/>
  <sheetViews>
    <sheetView tabSelected="1" view="pageLayout" zoomScaleNormal="100" workbookViewId="0">
      <selection activeCell="A95" sqref="A95:B95"/>
    </sheetView>
  </sheetViews>
  <sheetFormatPr defaultColWidth="8.7109375" defaultRowHeight="13.2" x14ac:dyDescent="0.2"/>
  <cols>
    <col min="1" max="1" width="77.85546875" style="21" customWidth="1"/>
    <col min="2" max="2" width="21.28515625" style="21" customWidth="1"/>
    <col min="3" max="3" width="9.28515625" style="57" customWidth="1"/>
    <col min="4" max="4" width="12.85546875" style="21" customWidth="1"/>
    <col min="5" max="16384" width="8.7109375" style="21"/>
  </cols>
  <sheetData>
    <row r="1" spans="1:4" x14ac:dyDescent="0.25">
      <c r="A1" s="69" t="s">
        <v>44</v>
      </c>
      <c r="B1" s="70"/>
      <c r="C1" s="51" t="s">
        <v>24</v>
      </c>
      <c r="D1" s="20" t="s">
        <v>25</v>
      </c>
    </row>
    <row r="2" spans="1:4" x14ac:dyDescent="0.25">
      <c r="A2" s="71" t="s">
        <v>60</v>
      </c>
      <c r="B2" s="22" t="s">
        <v>40</v>
      </c>
      <c r="C2" s="35">
        <f>COUNTIF(Textual!$G$3:$G$297,2)</f>
        <v>3</v>
      </c>
      <c r="D2" s="23">
        <f>C2/$C$6</f>
        <v>1</v>
      </c>
    </row>
    <row r="3" spans="1:4" x14ac:dyDescent="0.25">
      <c r="A3" s="72"/>
      <c r="B3" s="22" t="s">
        <v>41</v>
      </c>
      <c r="C3" s="35">
        <f>COUNTIF(Textual!$G$3:$G$297,1)</f>
        <v>0</v>
      </c>
      <c r="D3" s="23">
        <f t="shared" ref="D3:D4" si="0">C3/$C$6</f>
        <v>0</v>
      </c>
    </row>
    <row r="4" spans="1:4" x14ac:dyDescent="0.25">
      <c r="A4" s="72"/>
      <c r="B4" s="24" t="s">
        <v>42</v>
      </c>
      <c r="C4" s="35">
        <f>COUNTIF(Textual!$G$3:$G$297,0)</f>
        <v>0</v>
      </c>
      <c r="D4" s="23">
        <f t="shared" si="0"/>
        <v>0</v>
      </c>
    </row>
    <row r="5" spans="1:4" x14ac:dyDescent="0.25">
      <c r="A5" s="25" t="s">
        <v>7</v>
      </c>
      <c r="B5" s="22" t="s">
        <v>43</v>
      </c>
      <c r="C5" s="35" t="s">
        <v>43</v>
      </c>
      <c r="D5" s="23" t="s">
        <v>43</v>
      </c>
    </row>
    <row r="6" spans="1:4" x14ac:dyDescent="0.25">
      <c r="A6" s="26">
        <f>SUM(C2*2+C3*1+C4*0)/$C$6</f>
        <v>2</v>
      </c>
      <c r="B6" s="27" t="s">
        <v>26</v>
      </c>
      <c r="C6" s="35">
        <f>SUM(C2:C5)</f>
        <v>3</v>
      </c>
      <c r="D6" s="23">
        <f>SUM(D2:D5)</f>
        <v>1</v>
      </c>
    </row>
    <row r="7" spans="1:4" s="31" customFormat="1" x14ac:dyDescent="0.25">
      <c r="A7" s="28"/>
      <c r="B7" s="29"/>
      <c r="C7" s="52"/>
      <c r="D7" s="30"/>
    </row>
    <row r="8" spans="1:4" x14ac:dyDescent="0.25">
      <c r="A8" s="73" t="s">
        <v>48</v>
      </c>
      <c r="B8" s="43" t="s">
        <v>40</v>
      </c>
      <c r="C8" s="35">
        <f>COUNTIF(Textual!$I$3:$I$297,2)</f>
        <v>3</v>
      </c>
      <c r="D8" s="23">
        <f>C8/$C$12</f>
        <v>1</v>
      </c>
    </row>
    <row r="9" spans="1:4" x14ac:dyDescent="0.25">
      <c r="A9" s="74"/>
      <c r="B9" s="43" t="s">
        <v>41</v>
      </c>
      <c r="C9" s="35">
        <f>COUNTIF(Textual!$I$3:$I$297,1)</f>
        <v>0</v>
      </c>
      <c r="D9" s="23">
        <f t="shared" ref="D9:D10" si="1">C9/$C$12</f>
        <v>0</v>
      </c>
    </row>
    <row r="10" spans="1:4" x14ac:dyDescent="0.25">
      <c r="A10" s="75"/>
      <c r="B10" s="44" t="s">
        <v>42</v>
      </c>
      <c r="C10" s="35">
        <f>COUNTIF(Textual!$I$3:$I$297,0)</f>
        <v>0</v>
      </c>
      <c r="D10" s="23">
        <f t="shared" si="1"/>
        <v>0</v>
      </c>
    </row>
    <row r="11" spans="1:4" x14ac:dyDescent="0.25">
      <c r="A11" s="25" t="s">
        <v>7</v>
      </c>
      <c r="B11" s="22"/>
      <c r="C11" s="35"/>
      <c r="D11" s="23"/>
    </row>
    <row r="12" spans="1:4" x14ac:dyDescent="0.25">
      <c r="A12" s="26">
        <f>SUM(C8*2+C9*1+C10*0)/$C$12</f>
        <v>2</v>
      </c>
      <c r="B12" s="27" t="s">
        <v>26</v>
      </c>
      <c r="C12" s="35">
        <f>SUM(C8:C11)</f>
        <v>3</v>
      </c>
      <c r="D12" s="23">
        <f>SUM(D8:D11)</f>
        <v>1</v>
      </c>
    </row>
    <row r="13" spans="1:4" s="31" customFormat="1" x14ac:dyDescent="0.25">
      <c r="A13" s="28"/>
      <c r="B13" s="29"/>
      <c r="C13" s="52"/>
      <c r="D13" s="30"/>
    </row>
    <row r="14" spans="1:4" x14ac:dyDescent="0.25">
      <c r="A14" s="76" t="s">
        <v>61</v>
      </c>
      <c r="B14" s="43" t="s">
        <v>40</v>
      </c>
      <c r="C14" s="53">
        <f>COUNTIF(Textual!$K$3:$K$297,2)</f>
        <v>3</v>
      </c>
      <c r="D14" s="32">
        <f>C14/$C$18</f>
        <v>1</v>
      </c>
    </row>
    <row r="15" spans="1:4" x14ac:dyDescent="0.25">
      <c r="A15" s="77"/>
      <c r="B15" s="43" t="s">
        <v>41</v>
      </c>
      <c r="C15" s="53">
        <f>COUNTIF(Textual!$K$3:$K$297,1)</f>
        <v>0</v>
      </c>
      <c r="D15" s="32">
        <f t="shared" ref="D15:D16" si="2">C15/$C$18</f>
        <v>0</v>
      </c>
    </row>
    <row r="16" spans="1:4" x14ac:dyDescent="0.25">
      <c r="A16" s="78"/>
      <c r="B16" s="44" t="s">
        <v>42</v>
      </c>
      <c r="C16" s="53">
        <f>COUNTIF(Textual!$K$3:$K$297,0)</f>
        <v>0</v>
      </c>
      <c r="D16" s="32">
        <f t="shared" si="2"/>
        <v>0</v>
      </c>
    </row>
    <row r="17" spans="1:4" x14ac:dyDescent="0.25">
      <c r="A17" s="25" t="s">
        <v>7</v>
      </c>
      <c r="B17" s="22"/>
      <c r="C17" s="53"/>
      <c r="D17" s="32"/>
    </row>
    <row r="18" spans="1:4" x14ac:dyDescent="0.25">
      <c r="A18" s="26">
        <f>SUM(C14*2+C15*1+C16*0)/$C$18</f>
        <v>2</v>
      </c>
      <c r="B18" s="33" t="s">
        <v>26</v>
      </c>
      <c r="C18" s="53">
        <f>SUM(C14:C17)</f>
        <v>3</v>
      </c>
      <c r="D18" s="32">
        <f>SUM(D14:D17)</f>
        <v>1</v>
      </c>
    </row>
    <row r="19" spans="1:4" s="31" customFormat="1" x14ac:dyDescent="0.25">
      <c r="A19" s="28"/>
      <c r="B19" s="29"/>
      <c r="C19" s="52"/>
      <c r="D19" s="30"/>
    </row>
    <row r="20" spans="1:4" x14ac:dyDescent="0.25">
      <c r="A20" s="64" t="s">
        <v>50</v>
      </c>
      <c r="B20" s="43" t="s">
        <v>40</v>
      </c>
      <c r="C20" s="35">
        <f>COUNTIF(Textual!$M$3:$M$297,2)</f>
        <v>3</v>
      </c>
      <c r="D20" s="23">
        <f>C20/$C$24</f>
        <v>1</v>
      </c>
    </row>
    <row r="21" spans="1:4" x14ac:dyDescent="0.25">
      <c r="A21" s="65"/>
      <c r="B21" s="43" t="s">
        <v>41</v>
      </c>
      <c r="C21" s="35">
        <f>COUNTIF(Textual!$M$3:$M$297,1)</f>
        <v>0</v>
      </c>
      <c r="D21" s="23">
        <f t="shared" ref="D21:D22" si="3">C21/$C$24</f>
        <v>0</v>
      </c>
    </row>
    <row r="22" spans="1:4" x14ac:dyDescent="0.25">
      <c r="A22" s="66"/>
      <c r="B22" s="44" t="s">
        <v>42</v>
      </c>
      <c r="C22" s="35">
        <f>COUNTIF(Textual!$M$3:$M$297,0)</f>
        <v>0</v>
      </c>
      <c r="D22" s="23">
        <f t="shared" si="3"/>
        <v>0</v>
      </c>
    </row>
    <row r="23" spans="1:4" x14ac:dyDescent="0.25">
      <c r="A23" s="25" t="s">
        <v>7</v>
      </c>
      <c r="B23" s="22"/>
      <c r="C23" s="35"/>
      <c r="D23" s="23"/>
    </row>
    <row r="24" spans="1:4" x14ac:dyDescent="0.25">
      <c r="A24" s="26">
        <f>SUM(C20*2+C21*1+C22*0)/$C$24</f>
        <v>2</v>
      </c>
      <c r="B24" s="34" t="s">
        <v>26</v>
      </c>
      <c r="C24" s="35">
        <f>SUM(C20:C23)</f>
        <v>3</v>
      </c>
      <c r="D24" s="23">
        <f>SUM(D20:D23)</f>
        <v>1</v>
      </c>
    </row>
    <row r="25" spans="1:4" s="31" customFormat="1" x14ac:dyDescent="0.25">
      <c r="A25" s="28"/>
      <c r="B25" s="29"/>
      <c r="C25" s="52"/>
      <c r="D25" s="30"/>
    </row>
    <row r="26" spans="1:4" x14ac:dyDescent="0.25">
      <c r="A26" s="64" t="s">
        <v>51</v>
      </c>
      <c r="B26" s="43" t="s">
        <v>40</v>
      </c>
      <c r="C26" s="35">
        <f>COUNTIF(Textual!$O$3:$O$297,2)</f>
        <v>3</v>
      </c>
      <c r="D26" s="23">
        <f>C26/$C$30</f>
        <v>1</v>
      </c>
    </row>
    <row r="27" spans="1:4" x14ac:dyDescent="0.25">
      <c r="A27" s="65"/>
      <c r="B27" s="43" t="s">
        <v>41</v>
      </c>
      <c r="C27" s="35">
        <f>COUNTIF(Textual!$O$3:$O$297,1)</f>
        <v>0</v>
      </c>
      <c r="D27" s="23">
        <f>C27/$C$30</f>
        <v>0</v>
      </c>
    </row>
    <row r="28" spans="1:4" x14ac:dyDescent="0.25">
      <c r="A28" s="66"/>
      <c r="B28" s="44" t="s">
        <v>42</v>
      </c>
      <c r="C28" s="35">
        <f>COUNTIF(Textual!$O$3:$O$297,0)</f>
        <v>0</v>
      </c>
      <c r="D28" s="23">
        <f>C28/$C$30</f>
        <v>0</v>
      </c>
    </row>
    <row r="29" spans="1:4" x14ac:dyDescent="0.25">
      <c r="A29" s="25" t="s">
        <v>7</v>
      </c>
      <c r="B29" s="22"/>
      <c r="C29" s="35"/>
      <c r="D29" s="23"/>
    </row>
    <row r="30" spans="1:4" x14ac:dyDescent="0.25">
      <c r="A30" s="26">
        <f>SUM(C26*2+C27*1+C28*0)/$C$30</f>
        <v>2</v>
      </c>
      <c r="B30" s="34" t="s">
        <v>26</v>
      </c>
      <c r="C30" s="35">
        <f>SUM(C26:C29)</f>
        <v>3</v>
      </c>
      <c r="D30" s="23">
        <f>SUM(D26:D29)</f>
        <v>1</v>
      </c>
    </row>
    <row r="31" spans="1:4" x14ac:dyDescent="0.25">
      <c r="A31" s="28"/>
      <c r="B31" s="29"/>
      <c r="C31" s="35"/>
      <c r="D31" s="23"/>
    </row>
    <row r="32" spans="1:4" x14ac:dyDescent="0.25">
      <c r="A32" s="64" t="s">
        <v>62</v>
      </c>
      <c r="B32" s="47" t="s">
        <v>40</v>
      </c>
      <c r="C32" s="35">
        <f>COUNTIF(Textual!$Q$3:$Q$297,2)</f>
        <v>3</v>
      </c>
      <c r="D32" s="23">
        <f>C32/$C$42</f>
        <v>1</v>
      </c>
    </row>
    <row r="33" spans="1:4" x14ac:dyDescent="0.25">
      <c r="A33" s="65"/>
      <c r="B33" s="47" t="s">
        <v>41</v>
      </c>
      <c r="C33" s="35">
        <f>COUNTIF(Textual!$Q$3:$Q$297,1)</f>
        <v>0</v>
      </c>
      <c r="D33" s="23">
        <f>C33/$C$42</f>
        <v>0</v>
      </c>
    </row>
    <row r="34" spans="1:4" x14ac:dyDescent="0.25">
      <c r="A34" s="66"/>
      <c r="B34" s="46" t="s">
        <v>42</v>
      </c>
      <c r="C34" s="35">
        <f>COUNTIF(Textual!$Q$3:$Q$297,0)</f>
        <v>0</v>
      </c>
      <c r="D34" s="23">
        <f>C34/$C$42</f>
        <v>0</v>
      </c>
    </row>
    <row r="35" spans="1:4" x14ac:dyDescent="0.25">
      <c r="A35" s="25" t="s">
        <v>7</v>
      </c>
      <c r="B35" s="47"/>
      <c r="C35" s="35"/>
      <c r="D35" s="23"/>
    </row>
    <row r="36" spans="1:4" x14ac:dyDescent="0.25">
      <c r="A36" s="26">
        <f>SUM(C32*2+C33*1+C34*0)/$C$36</f>
        <v>2</v>
      </c>
      <c r="B36" s="34" t="s">
        <v>26</v>
      </c>
      <c r="C36" s="35">
        <f>SUM(C32:C35)</f>
        <v>3</v>
      </c>
      <c r="D36" s="23">
        <f>SUM(D32:D35)</f>
        <v>1</v>
      </c>
    </row>
    <row r="37" spans="1:4" s="31" customFormat="1" x14ac:dyDescent="0.25">
      <c r="A37" s="28"/>
      <c r="B37" s="29"/>
      <c r="C37" s="52"/>
      <c r="D37" s="30"/>
    </row>
    <row r="38" spans="1:4" x14ac:dyDescent="0.25">
      <c r="A38" s="64" t="s">
        <v>63</v>
      </c>
      <c r="B38" s="43" t="s">
        <v>40</v>
      </c>
      <c r="C38" s="35">
        <f>COUNTIF(Textual!$S$3:$S$297,2)</f>
        <v>3</v>
      </c>
      <c r="D38" s="23">
        <f>C38/$C$42</f>
        <v>1</v>
      </c>
    </row>
    <row r="39" spans="1:4" x14ac:dyDescent="0.25">
      <c r="A39" s="65"/>
      <c r="B39" s="43" t="s">
        <v>41</v>
      </c>
      <c r="C39" s="35">
        <f>COUNTIF(Textual!$S$3:$S$297,1)</f>
        <v>0</v>
      </c>
      <c r="D39" s="23">
        <f>C39/$C$42</f>
        <v>0</v>
      </c>
    </row>
    <row r="40" spans="1:4" x14ac:dyDescent="0.25">
      <c r="A40" s="66"/>
      <c r="B40" s="44" t="s">
        <v>42</v>
      </c>
      <c r="C40" s="35">
        <f>COUNTIF(Textual!$S$3:$S$297,0)</f>
        <v>0</v>
      </c>
      <c r="D40" s="23">
        <f>C40/$C$42</f>
        <v>0</v>
      </c>
    </row>
    <row r="41" spans="1:4" x14ac:dyDescent="0.25">
      <c r="A41" s="25" t="s">
        <v>7</v>
      </c>
      <c r="B41" s="22"/>
      <c r="C41" s="35"/>
      <c r="D41" s="23"/>
    </row>
    <row r="42" spans="1:4" x14ac:dyDescent="0.25">
      <c r="A42" s="26">
        <f>SUM(C38*2+C39*1+C40*0)/$C$42</f>
        <v>2</v>
      </c>
      <c r="B42" s="34" t="s">
        <v>26</v>
      </c>
      <c r="C42" s="35">
        <f>SUM(C38:C41)</f>
        <v>3</v>
      </c>
      <c r="D42" s="23">
        <f>SUM(D38:D41)</f>
        <v>1</v>
      </c>
    </row>
    <row r="43" spans="1:4" s="31" customFormat="1" x14ac:dyDescent="0.25">
      <c r="A43" s="28"/>
      <c r="B43" s="29"/>
      <c r="C43" s="52"/>
      <c r="D43" s="30"/>
    </row>
    <row r="44" spans="1:4" x14ac:dyDescent="0.25">
      <c r="A44" s="64" t="s">
        <v>54</v>
      </c>
      <c r="B44" s="43" t="s">
        <v>40</v>
      </c>
      <c r="C44" s="35">
        <f>COUNTIF(Textual!$U$3:$U$297,2)</f>
        <v>3</v>
      </c>
      <c r="D44" s="23">
        <f>C44/$C$48</f>
        <v>1</v>
      </c>
    </row>
    <row r="45" spans="1:4" x14ac:dyDescent="0.25">
      <c r="A45" s="65"/>
      <c r="B45" s="43" t="s">
        <v>41</v>
      </c>
      <c r="C45" s="35">
        <f>COUNTIF(Textual!$U$3:$U$297,1)</f>
        <v>0</v>
      </c>
      <c r="D45" s="23">
        <f t="shared" ref="D45:D46" si="4">C45/$C$48</f>
        <v>0</v>
      </c>
    </row>
    <row r="46" spans="1:4" x14ac:dyDescent="0.25">
      <c r="A46" s="66"/>
      <c r="B46" s="44" t="s">
        <v>42</v>
      </c>
      <c r="C46" s="35">
        <f>COUNTIF(Textual!$U$3:$U$297,0)</f>
        <v>0</v>
      </c>
      <c r="D46" s="23">
        <f t="shared" si="4"/>
        <v>0</v>
      </c>
    </row>
    <row r="47" spans="1:4" x14ac:dyDescent="0.25">
      <c r="A47" s="25" t="s">
        <v>7</v>
      </c>
      <c r="B47" s="22"/>
      <c r="C47" s="35"/>
      <c r="D47" s="23"/>
    </row>
    <row r="48" spans="1:4" x14ac:dyDescent="0.25">
      <c r="A48" s="26">
        <f>SUM(C44*2+C45*1+C46*0)/$C$48</f>
        <v>2</v>
      </c>
      <c r="B48" s="34" t="s">
        <v>26</v>
      </c>
      <c r="C48" s="35">
        <f>SUM(C44:C47)</f>
        <v>3</v>
      </c>
      <c r="D48" s="23">
        <f>SUM(D44:D47)</f>
        <v>1</v>
      </c>
    </row>
    <row r="49" spans="1:4" x14ac:dyDescent="0.25">
      <c r="A49" s="28"/>
      <c r="B49" s="29"/>
      <c r="C49" s="52"/>
      <c r="D49" s="30"/>
    </row>
    <row r="50" spans="1:4" x14ac:dyDescent="0.25">
      <c r="A50" s="67" t="s">
        <v>27</v>
      </c>
      <c r="B50" s="68"/>
      <c r="C50" s="84">
        <f>AVERAGE(A48,A42,A30,A24,A18,A12,A6)</f>
        <v>2</v>
      </c>
      <c r="D50" s="85"/>
    </row>
    <row r="51" spans="1:4" s="31" customFormat="1" x14ac:dyDescent="0.25">
      <c r="A51" s="69" t="s">
        <v>34</v>
      </c>
      <c r="B51" s="70"/>
      <c r="C51" s="51" t="s">
        <v>24</v>
      </c>
      <c r="D51" s="20" t="s">
        <v>25</v>
      </c>
    </row>
    <row r="52" spans="1:4" x14ac:dyDescent="0.25">
      <c r="A52" s="64" t="s">
        <v>55</v>
      </c>
      <c r="B52" s="43" t="s">
        <v>40</v>
      </c>
      <c r="C52" s="35">
        <f>COUNTIF(Textual!$W$3:$W$297,2)</f>
        <v>3</v>
      </c>
      <c r="D52" s="23">
        <f>C52/$C$56</f>
        <v>1</v>
      </c>
    </row>
    <row r="53" spans="1:4" x14ac:dyDescent="0.25">
      <c r="A53" s="65"/>
      <c r="B53" s="43" t="s">
        <v>41</v>
      </c>
      <c r="C53" s="35">
        <f>COUNTIF(Textual!$W$3:$W$297,1)</f>
        <v>0</v>
      </c>
      <c r="D53" s="23">
        <f t="shared" ref="D53:D54" si="5">C53/$C$56</f>
        <v>0</v>
      </c>
    </row>
    <row r="54" spans="1:4" x14ac:dyDescent="0.25">
      <c r="A54" s="66"/>
      <c r="B54" s="44" t="s">
        <v>42</v>
      </c>
      <c r="C54" s="35">
        <f>COUNTIF(Textual!$W$3:$W$297,0)</f>
        <v>0</v>
      </c>
      <c r="D54" s="23">
        <f t="shared" si="5"/>
        <v>0</v>
      </c>
    </row>
    <row r="55" spans="1:4" x14ac:dyDescent="0.25">
      <c r="A55" s="25" t="s">
        <v>7</v>
      </c>
      <c r="B55" s="22"/>
      <c r="C55" s="35"/>
      <c r="D55" s="23"/>
    </row>
    <row r="56" spans="1:4" x14ac:dyDescent="0.25">
      <c r="A56" s="26">
        <f>SUM(C52*2+C53*1+C54*0)/$C$56</f>
        <v>2</v>
      </c>
      <c r="B56" s="34" t="s">
        <v>26</v>
      </c>
      <c r="C56" s="35">
        <f>SUM(C52:C55)</f>
        <v>3</v>
      </c>
      <c r="D56" s="23">
        <f>SUM(D52:D55)</f>
        <v>1</v>
      </c>
    </row>
    <row r="57" spans="1:4" s="31" customFormat="1" x14ac:dyDescent="0.25">
      <c r="A57" s="28"/>
      <c r="B57" s="29"/>
      <c r="C57" s="52"/>
      <c r="D57" s="30"/>
    </row>
    <row r="58" spans="1:4" x14ac:dyDescent="0.25">
      <c r="A58" s="64" t="s">
        <v>64</v>
      </c>
      <c r="B58" s="43" t="s">
        <v>40</v>
      </c>
      <c r="C58" s="35">
        <f>COUNTIF(Textual!$Y$3:$Y$297,2)</f>
        <v>3</v>
      </c>
      <c r="D58" s="23">
        <f>C58/$C$62</f>
        <v>1</v>
      </c>
    </row>
    <row r="59" spans="1:4" x14ac:dyDescent="0.25">
      <c r="A59" s="65"/>
      <c r="B59" s="43" t="s">
        <v>41</v>
      </c>
      <c r="C59" s="35">
        <f>COUNTIF(Textual!$Y$3:$Y$297,1)</f>
        <v>0</v>
      </c>
      <c r="D59" s="23">
        <f t="shared" ref="D59:D60" si="6">C59/$C$62</f>
        <v>0</v>
      </c>
    </row>
    <row r="60" spans="1:4" x14ac:dyDescent="0.25">
      <c r="A60" s="66"/>
      <c r="B60" s="44" t="s">
        <v>42</v>
      </c>
      <c r="C60" s="35">
        <f>COUNTIF(Textual!$Y$3:$Y$297,0)</f>
        <v>0</v>
      </c>
      <c r="D60" s="23">
        <f t="shared" si="6"/>
        <v>0</v>
      </c>
    </row>
    <row r="61" spans="1:4" x14ac:dyDescent="0.25">
      <c r="A61" s="25" t="s">
        <v>7</v>
      </c>
      <c r="B61" s="22"/>
      <c r="C61" s="35"/>
      <c r="D61" s="23"/>
    </row>
    <row r="62" spans="1:4" x14ac:dyDescent="0.25">
      <c r="A62" s="26">
        <f>SUM(C58*2+C59*1+C60*0)/$C$62</f>
        <v>2</v>
      </c>
      <c r="B62" s="34" t="s">
        <v>26</v>
      </c>
      <c r="C62" s="35">
        <f>SUM(C58:C61)</f>
        <v>3</v>
      </c>
      <c r="D62" s="23">
        <f>SUM(D58:D61)</f>
        <v>1</v>
      </c>
    </row>
    <row r="63" spans="1:4" s="31" customFormat="1" x14ac:dyDescent="0.25">
      <c r="A63" s="28"/>
      <c r="B63" s="29"/>
      <c r="C63" s="52"/>
      <c r="D63" s="30"/>
    </row>
    <row r="64" spans="1:4" s="31" customFormat="1" x14ac:dyDescent="0.25">
      <c r="A64" s="67" t="s">
        <v>45</v>
      </c>
      <c r="B64" s="68"/>
      <c r="C64" s="84">
        <f>AVERAGE(A62,A56)</f>
        <v>2</v>
      </c>
      <c r="D64" s="85"/>
    </row>
    <row r="65" spans="1:4" s="31" customFormat="1" x14ac:dyDescent="0.25">
      <c r="A65" s="28"/>
      <c r="B65" s="29"/>
      <c r="C65" s="52"/>
      <c r="D65" s="30"/>
    </row>
    <row r="66" spans="1:4" s="31" customFormat="1" x14ac:dyDescent="0.25">
      <c r="A66" s="28"/>
      <c r="B66" s="29"/>
      <c r="C66" s="52"/>
      <c r="D66" s="30"/>
    </row>
    <row r="67" spans="1:4" s="31" customFormat="1" x14ac:dyDescent="0.25">
      <c r="A67" s="69" t="s">
        <v>31</v>
      </c>
      <c r="B67" s="70"/>
      <c r="C67" s="51" t="s">
        <v>24</v>
      </c>
      <c r="D67" s="20" t="s">
        <v>25</v>
      </c>
    </row>
    <row r="68" spans="1:4" x14ac:dyDescent="0.25">
      <c r="A68" s="64" t="s">
        <v>57</v>
      </c>
      <c r="B68" s="43" t="s">
        <v>40</v>
      </c>
      <c r="C68" s="35">
        <f>COUNTIF(Textual!$AA$3:$AA$297,2)</f>
        <v>3</v>
      </c>
      <c r="D68" s="23">
        <f>C68/$C$72</f>
        <v>1</v>
      </c>
    </row>
    <row r="69" spans="1:4" x14ac:dyDescent="0.25">
      <c r="A69" s="65"/>
      <c r="B69" s="43" t="s">
        <v>41</v>
      </c>
      <c r="C69" s="35">
        <f>COUNTIF(Textual!$AA$3:$AA$297,1)</f>
        <v>0</v>
      </c>
      <c r="D69" s="23">
        <f>C69/$C$72</f>
        <v>0</v>
      </c>
    </row>
    <row r="70" spans="1:4" x14ac:dyDescent="0.25">
      <c r="A70" s="66"/>
      <c r="B70" s="44" t="s">
        <v>42</v>
      </c>
      <c r="C70" s="35">
        <f>COUNTIF(Textual!$AA$3:$AA$297,0)</f>
        <v>0</v>
      </c>
      <c r="D70" s="23">
        <f>C70/$C$72</f>
        <v>0</v>
      </c>
    </row>
    <row r="71" spans="1:4" x14ac:dyDescent="0.25">
      <c r="A71" s="25" t="s">
        <v>7</v>
      </c>
      <c r="B71" s="22"/>
      <c r="C71" s="35"/>
      <c r="D71" s="23"/>
    </row>
    <row r="72" spans="1:4" x14ac:dyDescent="0.25">
      <c r="A72" s="26">
        <f>SUM(C68*2+C69*1+C70*0)/$C$72</f>
        <v>2</v>
      </c>
      <c r="B72" s="34" t="s">
        <v>26</v>
      </c>
      <c r="C72" s="35">
        <f>SUM(C68:C71)</f>
        <v>3</v>
      </c>
      <c r="D72" s="23">
        <f>SUM(D68:D71)</f>
        <v>1</v>
      </c>
    </row>
    <row r="73" spans="1:4" x14ac:dyDescent="0.25">
      <c r="A73" s="28"/>
      <c r="B73" s="29"/>
      <c r="C73" s="52"/>
      <c r="D73" s="30"/>
    </row>
    <row r="74" spans="1:4" x14ac:dyDescent="0.25">
      <c r="A74" s="67" t="s">
        <v>28</v>
      </c>
      <c r="B74" s="68"/>
      <c r="C74" s="84">
        <f>AVERAGE(A72)</f>
        <v>2</v>
      </c>
      <c r="D74" s="85"/>
    </row>
    <row r="75" spans="1:4" x14ac:dyDescent="0.25">
      <c r="A75" s="28"/>
      <c r="B75" s="29"/>
      <c r="C75" s="52"/>
      <c r="D75" s="30"/>
    </row>
    <row r="76" spans="1:4" s="31" customFormat="1" x14ac:dyDescent="0.25">
      <c r="A76" s="69" t="s">
        <v>39</v>
      </c>
      <c r="B76" s="70"/>
      <c r="C76" s="51" t="s">
        <v>24</v>
      </c>
      <c r="D76" s="20" t="s">
        <v>25</v>
      </c>
    </row>
    <row r="77" spans="1:4" x14ac:dyDescent="0.25">
      <c r="A77" s="64" t="s">
        <v>58</v>
      </c>
      <c r="B77" s="43" t="s">
        <v>40</v>
      </c>
      <c r="C77" s="35">
        <f>COUNTIF(Textual!$AC$3:$AC$297,2)</f>
        <v>3</v>
      </c>
      <c r="D77" s="23">
        <f>C77/$C$81</f>
        <v>1</v>
      </c>
    </row>
    <row r="78" spans="1:4" x14ac:dyDescent="0.25">
      <c r="A78" s="65"/>
      <c r="B78" s="43" t="s">
        <v>41</v>
      </c>
      <c r="C78" s="35">
        <f>COUNTIF(Textual!$AC$3:$AC$297,1)</f>
        <v>0</v>
      </c>
      <c r="D78" s="23">
        <f>C78/$C$81</f>
        <v>0</v>
      </c>
    </row>
    <row r="79" spans="1:4" x14ac:dyDescent="0.25">
      <c r="A79" s="66"/>
      <c r="B79" s="44" t="s">
        <v>42</v>
      </c>
      <c r="C79" s="35">
        <f>COUNTIF(Textual!$AC$3:$AC$297,0)</f>
        <v>0</v>
      </c>
      <c r="D79" s="23">
        <f>C79/$C$81</f>
        <v>0</v>
      </c>
    </row>
    <row r="80" spans="1:4" x14ac:dyDescent="0.25">
      <c r="A80" s="25" t="s">
        <v>7</v>
      </c>
      <c r="B80" s="22"/>
      <c r="C80" s="35"/>
      <c r="D80" s="23"/>
    </row>
    <row r="81" spans="1:4" x14ac:dyDescent="0.25">
      <c r="A81" s="26">
        <f>SUM(C77*2+C78*1+C79*0)/$C$81</f>
        <v>2</v>
      </c>
      <c r="B81" s="34" t="s">
        <v>26</v>
      </c>
      <c r="C81" s="35">
        <f>SUM(C77:C80)</f>
        <v>3</v>
      </c>
      <c r="D81" s="23">
        <f>SUM(D77:D80)</f>
        <v>1</v>
      </c>
    </row>
    <row r="82" spans="1:4" s="31" customFormat="1" x14ac:dyDescent="0.25">
      <c r="A82" s="28"/>
      <c r="B82" s="29"/>
      <c r="C82" s="52"/>
      <c r="D82" s="30"/>
    </row>
    <row r="83" spans="1:4" x14ac:dyDescent="0.25">
      <c r="A83" s="64" t="s">
        <v>65</v>
      </c>
      <c r="B83" s="43" t="s">
        <v>40</v>
      </c>
      <c r="C83" s="35">
        <f>COUNTIF(Textual!$AE$3:$AE$297,2)</f>
        <v>3</v>
      </c>
      <c r="D83" s="23">
        <f>C83/$C$87</f>
        <v>1</v>
      </c>
    </row>
    <row r="84" spans="1:4" x14ac:dyDescent="0.25">
      <c r="A84" s="65"/>
      <c r="B84" s="43" t="s">
        <v>41</v>
      </c>
      <c r="C84" s="35">
        <f>COUNTIF(Textual!$AE$3:$AE$297,1)</f>
        <v>0</v>
      </c>
      <c r="D84" s="23">
        <f>C84/$C$87</f>
        <v>0</v>
      </c>
    </row>
    <row r="85" spans="1:4" x14ac:dyDescent="0.25">
      <c r="A85" s="66"/>
      <c r="B85" s="44" t="s">
        <v>42</v>
      </c>
      <c r="C85" s="35">
        <f>COUNTIF(Textual!$AE$3:$AE$297,0)</f>
        <v>0</v>
      </c>
      <c r="D85" s="23">
        <f>C85/$C$87</f>
        <v>0</v>
      </c>
    </row>
    <row r="86" spans="1:4" x14ac:dyDescent="0.25">
      <c r="A86" s="25" t="s">
        <v>7</v>
      </c>
      <c r="B86" s="22"/>
      <c r="C86" s="35"/>
      <c r="D86" s="23"/>
    </row>
    <row r="87" spans="1:4" x14ac:dyDescent="0.25">
      <c r="A87" s="26">
        <f>SUM(C83*2+C84*1+C85*0)/$C$87</f>
        <v>2</v>
      </c>
      <c r="B87" s="34" t="s">
        <v>26</v>
      </c>
      <c r="C87" s="35">
        <f>SUM(C83:C86)</f>
        <v>3</v>
      </c>
      <c r="D87" s="23">
        <f>SUM(D83:D86)</f>
        <v>1</v>
      </c>
    </row>
    <row r="88" spans="1:4" s="31" customFormat="1" x14ac:dyDescent="0.25">
      <c r="A88" s="28"/>
      <c r="B88" s="29"/>
      <c r="C88" s="52"/>
      <c r="D88" s="30"/>
    </row>
    <row r="89" spans="1:4" s="31" customFormat="1" x14ac:dyDescent="0.25">
      <c r="A89" s="67" t="s">
        <v>29</v>
      </c>
      <c r="B89" s="68"/>
      <c r="C89" s="84">
        <f>AVERAGE(A87,A81)</f>
        <v>2</v>
      </c>
      <c r="D89" s="85"/>
    </row>
    <row r="90" spans="1:4" x14ac:dyDescent="0.25">
      <c r="A90" s="28"/>
      <c r="B90" s="29"/>
      <c r="C90" s="52"/>
      <c r="D90" s="30"/>
    </row>
    <row r="91" spans="1:4" x14ac:dyDescent="0.25">
      <c r="A91" s="62" t="s">
        <v>69</v>
      </c>
      <c r="B91" s="63"/>
      <c r="C91" s="84">
        <f>SUM(A87,A81,A72,A62,A56,A48,A42,A36,A30,A24,A18,A12,A6)</f>
        <v>26</v>
      </c>
      <c r="D91" s="90"/>
    </row>
    <row r="92" spans="1:4" s="31" customFormat="1" x14ac:dyDescent="0.25">
      <c r="A92" s="36" t="s">
        <v>9</v>
      </c>
      <c r="B92" s="29"/>
      <c r="C92" s="52"/>
      <c r="D92" s="30"/>
    </row>
    <row r="93" spans="1:4" s="31" customFormat="1" ht="27" customHeight="1" x14ac:dyDescent="0.25">
      <c r="A93" s="80" t="s">
        <v>0</v>
      </c>
      <c r="B93" s="81"/>
      <c r="C93" s="54" t="s">
        <v>24</v>
      </c>
      <c r="D93" s="20" t="s">
        <v>25</v>
      </c>
    </row>
    <row r="94" spans="1:4" x14ac:dyDescent="0.25">
      <c r="A94" s="88" t="s">
        <v>70</v>
      </c>
      <c r="B94" s="89"/>
      <c r="C94" s="35">
        <f>COUNTIF(Numerical!$Y$3:$Y$25,"Successful in all settings.")</f>
        <v>3</v>
      </c>
      <c r="D94" s="23">
        <f>C94/$C$98</f>
        <v>1</v>
      </c>
    </row>
    <row r="95" spans="1:4" x14ac:dyDescent="0.25">
      <c r="A95" s="82" t="s">
        <v>102</v>
      </c>
      <c r="B95" s="83"/>
      <c r="C95" s="35">
        <f>COUNTIF(Numerical!$Y$3:$Y$25,"Successful in most settings.")</f>
        <v>0</v>
      </c>
      <c r="D95" s="23">
        <f>C95/$C$98</f>
        <v>0</v>
      </c>
    </row>
    <row r="96" spans="1:4" x14ac:dyDescent="0.25">
      <c r="A96" s="79" t="s">
        <v>71</v>
      </c>
      <c r="B96" s="72"/>
      <c r="C96" s="35">
        <f>COUNTIF(Numerical!$Y$3:$Y$25,"Success doubtful in many educational settings.")</f>
        <v>0</v>
      </c>
      <c r="D96" s="23">
        <f>C96/$C$98</f>
        <v>0</v>
      </c>
    </row>
    <row r="97" spans="1:4" x14ac:dyDescent="0.25">
      <c r="A97" s="79" t="s">
        <v>72</v>
      </c>
      <c r="B97" s="68"/>
      <c r="C97" s="35">
        <f>COUNTIF(Numerical!$Y$3:$Y$25,"Success doubtful in any setting.")</f>
        <v>0</v>
      </c>
      <c r="D97" s="23">
        <f>C97/$C$98</f>
        <v>0</v>
      </c>
    </row>
    <row r="98" spans="1:4" x14ac:dyDescent="0.25">
      <c r="A98" s="28"/>
      <c r="B98" s="38" t="s">
        <v>26</v>
      </c>
      <c r="C98" s="35">
        <f>SUM(C94:C97)</f>
        <v>3</v>
      </c>
      <c r="D98" s="23">
        <f>SUM(D94:D97)</f>
        <v>1</v>
      </c>
    </row>
    <row r="99" spans="1:4" x14ac:dyDescent="0.25">
      <c r="A99" s="28"/>
      <c r="B99" s="39" t="s">
        <v>7</v>
      </c>
      <c r="C99" s="84">
        <f>SUM(C94*4+C95*3+C96*2+C97*1)/C98</f>
        <v>4</v>
      </c>
      <c r="D99" s="85"/>
    </row>
    <row r="100" spans="1:4" x14ac:dyDescent="0.25">
      <c r="A100" s="28"/>
      <c r="B100" s="40"/>
      <c r="C100" s="55"/>
      <c r="D100" s="41"/>
    </row>
    <row r="101" spans="1:4" s="31" customFormat="1" x14ac:dyDescent="0.25">
      <c r="A101" s="80" t="s">
        <v>1</v>
      </c>
      <c r="B101" s="81"/>
      <c r="C101" s="56" t="s">
        <v>24</v>
      </c>
      <c r="D101" s="37" t="s">
        <v>25</v>
      </c>
    </row>
    <row r="102" spans="1:4" x14ac:dyDescent="0.25">
      <c r="A102" s="79" t="s">
        <v>73</v>
      </c>
      <c r="B102" s="72"/>
      <c r="C102" s="35">
        <f>COUNTIF(Numerical!$Z$3:$Z$25,"Recommend without reservation.")</f>
        <v>3</v>
      </c>
      <c r="D102" s="23">
        <f>C102/$C$106</f>
        <v>1</v>
      </c>
    </row>
    <row r="103" spans="1:4" x14ac:dyDescent="0.25">
      <c r="A103" s="79" t="s">
        <v>74</v>
      </c>
      <c r="B103" s="72"/>
      <c r="C103" s="35">
        <f>COUNTIF(Numerical!$Z$3:$Z$25,"Would recommend with minor reservations.")</f>
        <v>0</v>
      </c>
      <c r="D103" s="23">
        <f>C103/$C$106</f>
        <v>0</v>
      </c>
    </row>
    <row r="104" spans="1:4" x14ac:dyDescent="0.25">
      <c r="A104" s="79" t="s">
        <v>75</v>
      </c>
      <c r="B104" s="72"/>
      <c r="C104" s="35">
        <f>COUNTIF(Numerical!$Z$3:$Z$25,"Recommendations limited with major reservations.")</f>
        <v>0</v>
      </c>
      <c r="D104" s="23">
        <f>C104/$C$106</f>
        <v>0</v>
      </c>
    </row>
    <row r="105" spans="1:4" x14ac:dyDescent="0.25">
      <c r="A105" s="79" t="s">
        <v>76</v>
      </c>
      <c r="B105" s="72"/>
      <c r="C105" s="35">
        <f>COUNTIF(Numerical!$Z$3:$Z$25,"Unable to recommend in any setting. Further preparation necessary for certification.")</f>
        <v>0</v>
      </c>
      <c r="D105" s="23">
        <f>C105/$C$106</f>
        <v>0</v>
      </c>
    </row>
    <row r="106" spans="1:4" x14ac:dyDescent="0.25">
      <c r="A106" s="28"/>
      <c r="B106" s="27" t="s">
        <v>26</v>
      </c>
      <c r="C106" s="35">
        <f>SUM(C102:C105)</f>
        <v>3</v>
      </c>
      <c r="D106" s="23">
        <f>SUM(D102:D105)</f>
        <v>1</v>
      </c>
    </row>
    <row r="107" spans="1:4" x14ac:dyDescent="0.25">
      <c r="A107" s="28"/>
      <c r="B107" s="39" t="s">
        <v>7</v>
      </c>
      <c r="C107" s="84">
        <f>SUM(C102*4+C103*3+C104*2+C105*1)/C106</f>
        <v>4</v>
      </c>
      <c r="D107" s="85"/>
    </row>
    <row r="108" spans="1:4" s="31" customFormat="1" x14ac:dyDescent="0.25">
      <c r="A108" s="28"/>
      <c r="B108" s="29"/>
      <c r="C108" s="52"/>
      <c r="D108" s="30"/>
    </row>
    <row r="109" spans="1:4" s="31" customFormat="1" x14ac:dyDescent="0.25">
      <c r="A109" s="36" t="s">
        <v>9</v>
      </c>
      <c r="B109" s="29"/>
      <c r="C109" s="52"/>
      <c r="D109" s="30"/>
    </row>
    <row r="110" spans="1:4" s="31" customFormat="1" ht="27" customHeight="1" x14ac:dyDescent="0.25">
      <c r="A110" s="86" t="s">
        <v>2</v>
      </c>
      <c r="B110" s="87"/>
      <c r="C110" s="56" t="s">
        <v>24</v>
      </c>
      <c r="D110" s="37" t="s">
        <v>25</v>
      </c>
    </row>
    <row r="111" spans="1:4" ht="42" customHeight="1" x14ac:dyDescent="0.25">
      <c r="A111" s="71" t="s">
        <v>77</v>
      </c>
      <c r="B111" s="72"/>
      <c r="C111" s="35">
        <f>COUNTIF(Numerical!$AA$3:$AA$25,"Target")</f>
        <v>3</v>
      </c>
      <c r="D111" s="23">
        <f>C111/$C$114</f>
        <v>1</v>
      </c>
    </row>
    <row r="112" spans="1:4" ht="42" customHeight="1" x14ac:dyDescent="0.25">
      <c r="A112" s="71" t="s">
        <v>78</v>
      </c>
      <c r="B112" s="72"/>
      <c r="C112" s="35">
        <f>COUNTIF(Numerical!$AA$3:$AA$25,"Acceptable")</f>
        <v>0</v>
      </c>
      <c r="D112" s="23">
        <f>C112/$C$114</f>
        <v>0</v>
      </c>
    </row>
    <row r="113" spans="1:4" ht="42" customHeight="1" x14ac:dyDescent="0.25">
      <c r="A113" s="71" t="s">
        <v>79</v>
      </c>
      <c r="B113" s="72"/>
      <c r="C113" s="35">
        <f>COUNTIF(Numerical!$AA$3:$AA$25,"Unacceptable")</f>
        <v>0</v>
      </c>
      <c r="D113" s="23">
        <f>C113/$C$114</f>
        <v>0</v>
      </c>
    </row>
    <row r="114" spans="1:4" x14ac:dyDescent="0.25">
      <c r="A114" s="28"/>
      <c r="B114" s="38" t="s">
        <v>26</v>
      </c>
      <c r="C114" s="35">
        <f>SUM(C111:C113)</f>
        <v>3</v>
      </c>
      <c r="D114" s="23">
        <f>SUM(D111:D113)</f>
        <v>1</v>
      </c>
    </row>
    <row r="115" spans="1:4" x14ac:dyDescent="0.25">
      <c r="B115" s="39" t="s">
        <v>7</v>
      </c>
      <c r="C115" s="84">
        <f>SUM(C111*3+C112*2+C113*1)/C114</f>
        <v>3</v>
      </c>
      <c r="D115" s="85"/>
    </row>
  </sheetData>
  <mergeCells count="43">
    <mergeCell ref="C50:D50"/>
    <mergeCell ref="A64:B64"/>
    <mergeCell ref="C64:D64"/>
    <mergeCell ref="A51:B51"/>
    <mergeCell ref="C99:D99"/>
    <mergeCell ref="A68:A70"/>
    <mergeCell ref="A67:B67"/>
    <mergeCell ref="A76:B76"/>
    <mergeCell ref="A74:B74"/>
    <mergeCell ref="C74:D74"/>
    <mergeCell ref="C89:D89"/>
    <mergeCell ref="A94:B94"/>
    <mergeCell ref="C91:D91"/>
    <mergeCell ref="A113:B113"/>
    <mergeCell ref="C115:D115"/>
    <mergeCell ref="A103:B103"/>
    <mergeCell ref="A104:B104"/>
    <mergeCell ref="A105:B105"/>
    <mergeCell ref="C107:D107"/>
    <mergeCell ref="A110:B110"/>
    <mergeCell ref="A111:B111"/>
    <mergeCell ref="A112:B112"/>
    <mergeCell ref="A102:B102"/>
    <mergeCell ref="A93:B93"/>
    <mergeCell ref="A89:B89"/>
    <mergeCell ref="A77:A79"/>
    <mergeCell ref="A83:A85"/>
    <mergeCell ref="A95:B95"/>
    <mergeCell ref="A96:B96"/>
    <mergeCell ref="A97:B97"/>
    <mergeCell ref="A101:B101"/>
    <mergeCell ref="A1:B1"/>
    <mergeCell ref="A2:A4"/>
    <mergeCell ref="A8:A10"/>
    <mergeCell ref="A14:A16"/>
    <mergeCell ref="A20:A22"/>
    <mergeCell ref="A26:A28"/>
    <mergeCell ref="A38:A40"/>
    <mergeCell ref="A44:A46"/>
    <mergeCell ref="A52:A54"/>
    <mergeCell ref="A58:A60"/>
    <mergeCell ref="A32:A34"/>
    <mergeCell ref="A50:B50"/>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Serif,Bold"Spring 2021
</oddHeader>
    <oddFooter>&amp;C&amp;"MS Sans Serif,Bold"2 TARGET, 1 ACCEPTABLE, 0 UNACCEPTABLE</oddFooter>
  </headerFooter>
  <rowBreaks count="1" manualBreakCount="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
  <sheetViews>
    <sheetView zoomScaleNormal="100" workbookViewId="0">
      <selection activeCell="Z16" sqref="Z16"/>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24.7109375" style="8" customWidth="1"/>
    <col min="26" max="26" width="30.42578125" style="5" customWidth="1"/>
    <col min="27" max="27" width="18.28515625" style="5" customWidth="1"/>
    <col min="28" max="28" width="10.85546875" style="5" customWidth="1"/>
    <col min="29" max="29" width="1.85546875" style="5" customWidth="1"/>
    <col min="30" max="30" width="5.7109375" style="5" bestFit="1" customWidth="1"/>
    <col min="31" max="31" width="7.28515625" style="5" bestFit="1" customWidth="1"/>
    <col min="32" max="220" width="10.7109375" style="9"/>
    <col min="221" max="221" width="3.140625" style="9" bestFit="1" customWidth="1"/>
    <col min="222" max="222" width="17" style="9" bestFit="1" customWidth="1"/>
    <col min="223" max="223" width="17.7109375" style="9" customWidth="1"/>
    <col min="224" max="224" width="9.85546875" style="9" customWidth="1"/>
    <col min="225" max="225" width="10.85546875" style="9" customWidth="1"/>
    <col min="226" max="226" width="32.42578125" style="9" bestFit="1" customWidth="1"/>
    <col min="227" max="236" width="16" style="9" customWidth="1"/>
    <col min="237" max="237" width="14.140625" style="9" bestFit="1" customWidth="1"/>
    <col min="238" max="238" width="13.42578125" style="9" bestFit="1" customWidth="1"/>
    <col min="239" max="239" width="15.42578125" style="9" bestFit="1" customWidth="1"/>
    <col min="240" max="240" width="13.42578125" style="9" bestFit="1" customWidth="1"/>
    <col min="241" max="241" width="14.7109375" style="9" customWidth="1"/>
    <col min="242" max="251" width="16" style="9" customWidth="1"/>
    <col min="252" max="252" width="13.85546875" style="9" customWidth="1"/>
    <col min="253" max="253" width="13.42578125" style="9" customWidth="1"/>
    <col min="254" max="254" width="12.7109375" style="9" customWidth="1"/>
    <col min="255" max="255" width="15.7109375" style="9" bestFit="1" customWidth="1"/>
    <col min="256" max="256" width="14.140625" style="9" customWidth="1"/>
    <col min="257" max="257" width="15.85546875" style="9" bestFit="1" customWidth="1"/>
    <col min="258" max="258" width="13.85546875" style="9" bestFit="1" customWidth="1"/>
    <col min="259" max="259" width="12.85546875" style="9" customWidth="1"/>
    <col min="260" max="260" width="16" style="9" customWidth="1"/>
    <col min="261" max="261" width="11.42578125" style="9" bestFit="1" customWidth="1"/>
    <col min="262" max="262" width="14.85546875" style="9" bestFit="1" customWidth="1"/>
    <col min="263" max="263" width="13.85546875" style="9" bestFit="1" customWidth="1"/>
    <col min="264" max="264" width="13.85546875" style="9" customWidth="1"/>
    <col min="265" max="265" width="13.85546875" style="9" bestFit="1" customWidth="1"/>
    <col min="266" max="266" width="16" style="9" customWidth="1"/>
    <col min="267" max="267" width="13" style="9" customWidth="1"/>
    <col min="268" max="268" width="13.42578125" style="9" bestFit="1" customWidth="1"/>
    <col min="269" max="269" width="10.7109375" style="9" bestFit="1" customWidth="1"/>
    <col min="270" max="270" width="12" style="9" bestFit="1" customWidth="1"/>
    <col min="271" max="271" width="14.7109375" style="9" bestFit="1" customWidth="1"/>
    <col min="272" max="272" width="15.28515625" style="9" customWidth="1"/>
    <col min="273" max="273" width="12.28515625" style="9" customWidth="1"/>
    <col min="274" max="274" width="8" style="9" bestFit="1" customWidth="1"/>
    <col min="275" max="276" width="13" style="9" bestFit="1" customWidth="1"/>
    <col min="277" max="277" width="8.85546875" style="9" bestFit="1" customWidth="1"/>
    <col min="278" max="278" width="16" style="9" customWidth="1"/>
    <col min="279" max="279" width="11.28515625" style="9" customWidth="1"/>
    <col min="280" max="280" width="13" style="9" bestFit="1" customWidth="1"/>
    <col min="281" max="281" width="14.42578125" style="9" customWidth="1"/>
    <col min="282" max="282" width="13" style="9" bestFit="1" customWidth="1"/>
    <col min="283" max="283" width="16" style="9" customWidth="1"/>
    <col min="284" max="284" width="11" style="9" bestFit="1" customWidth="1"/>
    <col min="285" max="285" width="12.140625" style="9" bestFit="1" customWidth="1"/>
    <col min="286" max="286" width="13.7109375" style="9" bestFit="1" customWidth="1"/>
    <col min="287" max="476" width="10.7109375" style="9"/>
    <col min="477" max="477" width="3.140625" style="9" bestFit="1" customWidth="1"/>
    <col min="478" max="478" width="17" style="9" bestFit="1" customWidth="1"/>
    <col min="479" max="479" width="17.7109375" style="9" customWidth="1"/>
    <col min="480" max="480" width="9.85546875" style="9" customWidth="1"/>
    <col min="481" max="481" width="10.85546875" style="9" customWidth="1"/>
    <col min="482" max="482" width="32.42578125" style="9" bestFit="1" customWidth="1"/>
    <col min="483" max="492" width="16" style="9" customWidth="1"/>
    <col min="493" max="493" width="14.140625" style="9" bestFit="1" customWidth="1"/>
    <col min="494" max="494" width="13.42578125" style="9" bestFit="1" customWidth="1"/>
    <col min="495" max="495" width="15.42578125" style="9" bestFit="1" customWidth="1"/>
    <col min="496" max="496" width="13.42578125" style="9" bestFit="1" customWidth="1"/>
    <col min="497" max="497" width="14.7109375" style="9" customWidth="1"/>
    <col min="498" max="507" width="16" style="9" customWidth="1"/>
    <col min="508" max="508" width="13.85546875" style="9" customWidth="1"/>
    <col min="509" max="509" width="13.42578125" style="9" customWidth="1"/>
    <col min="510" max="510" width="12.7109375" style="9" customWidth="1"/>
    <col min="511" max="511" width="15.7109375" style="9" bestFit="1" customWidth="1"/>
    <col min="512" max="512" width="14.140625" style="9" customWidth="1"/>
    <col min="513" max="513" width="15.85546875" style="9" bestFit="1" customWidth="1"/>
    <col min="514" max="514" width="13.85546875" style="9" bestFit="1" customWidth="1"/>
    <col min="515" max="515" width="12.85546875" style="9" customWidth="1"/>
    <col min="516" max="516" width="16" style="9" customWidth="1"/>
    <col min="517" max="517" width="11.42578125" style="9" bestFit="1" customWidth="1"/>
    <col min="518" max="518" width="14.85546875" style="9" bestFit="1" customWidth="1"/>
    <col min="519" max="519" width="13.85546875" style="9" bestFit="1" customWidth="1"/>
    <col min="520" max="520" width="13.85546875" style="9" customWidth="1"/>
    <col min="521" max="521" width="13.85546875" style="9" bestFit="1" customWidth="1"/>
    <col min="522" max="522" width="16" style="9" customWidth="1"/>
    <col min="523" max="523" width="13" style="9" customWidth="1"/>
    <col min="524" max="524" width="13.42578125" style="9" bestFit="1" customWidth="1"/>
    <col min="525" max="525" width="10.7109375" style="9" bestFit="1" customWidth="1"/>
    <col min="526" max="526" width="12" style="9" bestFit="1" customWidth="1"/>
    <col min="527" max="527" width="14.7109375" style="9" bestFit="1" customWidth="1"/>
    <col min="528" max="528" width="15.28515625" style="9" customWidth="1"/>
    <col min="529" max="529" width="12.28515625" style="9" customWidth="1"/>
    <col min="530" max="530" width="8" style="9" bestFit="1" customWidth="1"/>
    <col min="531" max="532" width="13" style="9" bestFit="1" customWidth="1"/>
    <col min="533" max="533" width="8.85546875" style="9" bestFit="1" customWidth="1"/>
    <col min="534" max="534" width="16" style="9" customWidth="1"/>
    <col min="535" max="535" width="11.28515625" style="9" customWidth="1"/>
    <col min="536" max="536" width="13" style="9" bestFit="1" customWidth="1"/>
    <col min="537" max="537" width="14.42578125" style="9" customWidth="1"/>
    <col min="538" max="538" width="13" style="9" bestFit="1" customWidth="1"/>
    <col min="539" max="539" width="16" style="9" customWidth="1"/>
    <col min="540" max="540" width="11" style="9" bestFit="1" customWidth="1"/>
    <col min="541" max="541" width="12.140625" style="9" bestFit="1" customWidth="1"/>
    <col min="542" max="542" width="13.7109375" style="9" bestFit="1" customWidth="1"/>
    <col min="543" max="732" width="10.7109375" style="9"/>
    <col min="733" max="733" width="3.140625" style="9" bestFit="1" customWidth="1"/>
    <col min="734" max="734" width="17" style="9" bestFit="1" customWidth="1"/>
    <col min="735" max="735" width="17.7109375" style="9" customWidth="1"/>
    <col min="736" max="736" width="9.85546875" style="9" customWidth="1"/>
    <col min="737" max="737" width="10.85546875" style="9" customWidth="1"/>
    <col min="738" max="738" width="32.42578125" style="9" bestFit="1" customWidth="1"/>
    <col min="739" max="748" width="16" style="9" customWidth="1"/>
    <col min="749" max="749" width="14.140625" style="9" bestFit="1" customWidth="1"/>
    <col min="750" max="750" width="13.42578125" style="9" bestFit="1" customWidth="1"/>
    <col min="751" max="751" width="15.42578125" style="9" bestFit="1" customWidth="1"/>
    <col min="752" max="752" width="13.42578125" style="9" bestFit="1" customWidth="1"/>
    <col min="753" max="753" width="14.7109375" style="9" customWidth="1"/>
    <col min="754" max="763" width="16" style="9" customWidth="1"/>
    <col min="764" max="764" width="13.85546875" style="9" customWidth="1"/>
    <col min="765" max="765" width="13.42578125" style="9" customWidth="1"/>
    <col min="766" max="766" width="12.7109375" style="9" customWidth="1"/>
    <col min="767" max="767" width="15.7109375" style="9" bestFit="1" customWidth="1"/>
    <col min="768" max="768" width="14.140625" style="9" customWidth="1"/>
    <col min="769" max="769" width="15.85546875" style="9" bestFit="1" customWidth="1"/>
    <col min="770" max="770" width="13.85546875" style="9" bestFit="1" customWidth="1"/>
    <col min="771" max="771" width="12.85546875" style="9" customWidth="1"/>
    <col min="772" max="772" width="16" style="9" customWidth="1"/>
    <col min="773" max="773" width="11.42578125" style="9" bestFit="1" customWidth="1"/>
    <col min="774" max="774" width="14.85546875" style="9" bestFit="1" customWidth="1"/>
    <col min="775" max="775" width="13.85546875" style="9" bestFit="1" customWidth="1"/>
    <col min="776" max="776" width="13.85546875" style="9" customWidth="1"/>
    <col min="777" max="777" width="13.85546875" style="9" bestFit="1" customWidth="1"/>
    <col min="778" max="778" width="16" style="9" customWidth="1"/>
    <col min="779" max="779" width="13" style="9" customWidth="1"/>
    <col min="780" max="780" width="13.42578125" style="9" bestFit="1" customWidth="1"/>
    <col min="781" max="781" width="10.7109375" style="9" bestFit="1" customWidth="1"/>
    <col min="782" max="782" width="12" style="9" bestFit="1" customWidth="1"/>
    <col min="783" max="783" width="14.7109375" style="9" bestFit="1" customWidth="1"/>
    <col min="784" max="784" width="15.28515625" style="9" customWidth="1"/>
    <col min="785" max="785" width="12.28515625" style="9" customWidth="1"/>
    <col min="786" max="786" width="8" style="9" bestFit="1" customWidth="1"/>
    <col min="787" max="788" width="13" style="9" bestFit="1" customWidth="1"/>
    <col min="789" max="789" width="8.85546875" style="9" bestFit="1" customWidth="1"/>
    <col min="790" max="790" width="16" style="9" customWidth="1"/>
    <col min="791" max="791" width="11.28515625" style="9" customWidth="1"/>
    <col min="792" max="792" width="13" style="9" bestFit="1" customWidth="1"/>
    <col min="793" max="793" width="14.42578125" style="9" customWidth="1"/>
    <col min="794" max="794" width="13" style="9" bestFit="1" customWidth="1"/>
    <col min="795" max="795" width="16" style="9" customWidth="1"/>
    <col min="796" max="796" width="11" style="9" bestFit="1" customWidth="1"/>
    <col min="797" max="797" width="12.140625" style="9" bestFit="1" customWidth="1"/>
    <col min="798" max="798" width="13.7109375" style="9" bestFit="1" customWidth="1"/>
    <col min="799" max="988" width="10.7109375" style="9"/>
    <col min="989" max="989" width="3.140625" style="9" bestFit="1" customWidth="1"/>
    <col min="990" max="990" width="17" style="9" bestFit="1" customWidth="1"/>
    <col min="991" max="991" width="17.7109375" style="9" customWidth="1"/>
    <col min="992" max="992" width="9.85546875" style="9" customWidth="1"/>
    <col min="993" max="993" width="10.85546875" style="9" customWidth="1"/>
    <col min="994" max="994" width="32.42578125" style="9" bestFit="1" customWidth="1"/>
    <col min="995" max="1004" width="16" style="9" customWidth="1"/>
    <col min="1005" max="1005" width="14.140625" style="9" bestFit="1" customWidth="1"/>
    <col min="1006" max="1006" width="13.42578125" style="9" bestFit="1" customWidth="1"/>
    <col min="1007" max="1007" width="15.42578125" style="9" bestFit="1" customWidth="1"/>
    <col min="1008" max="1008" width="13.42578125" style="9" bestFit="1" customWidth="1"/>
    <col min="1009" max="1009" width="14.7109375" style="9" customWidth="1"/>
    <col min="1010" max="1019" width="16" style="9" customWidth="1"/>
    <col min="1020" max="1020" width="13.85546875" style="9" customWidth="1"/>
    <col min="1021" max="1021" width="13.42578125" style="9" customWidth="1"/>
    <col min="1022" max="1022" width="12.7109375" style="9" customWidth="1"/>
    <col min="1023" max="1023" width="15.7109375" style="9" bestFit="1" customWidth="1"/>
    <col min="1024" max="1024" width="14.140625" style="9" customWidth="1"/>
    <col min="1025" max="1025" width="15.85546875" style="9" bestFit="1" customWidth="1"/>
    <col min="1026" max="1026" width="13.85546875" style="9" bestFit="1" customWidth="1"/>
    <col min="1027" max="1027" width="12.85546875" style="9" customWidth="1"/>
    <col min="1028" max="1028" width="16" style="9" customWidth="1"/>
    <col min="1029" max="1029" width="11.42578125" style="9" bestFit="1" customWidth="1"/>
    <col min="1030" max="1030" width="14.85546875" style="9" bestFit="1" customWidth="1"/>
    <col min="1031" max="1031" width="13.85546875" style="9" bestFit="1" customWidth="1"/>
    <col min="1032" max="1032" width="13.85546875" style="9" customWidth="1"/>
    <col min="1033" max="1033" width="13.85546875" style="9" bestFit="1" customWidth="1"/>
    <col min="1034" max="1034" width="16" style="9" customWidth="1"/>
    <col min="1035" max="1035" width="13" style="9" customWidth="1"/>
    <col min="1036" max="1036" width="13.42578125" style="9" bestFit="1" customWidth="1"/>
    <col min="1037" max="1037" width="10.7109375" style="9" bestFit="1" customWidth="1"/>
    <col min="1038" max="1038" width="12" style="9" bestFit="1" customWidth="1"/>
    <col min="1039" max="1039" width="14.7109375" style="9" bestFit="1" customWidth="1"/>
    <col min="1040" max="1040" width="15.28515625" style="9" customWidth="1"/>
    <col min="1041" max="1041" width="12.28515625" style="9" customWidth="1"/>
    <col min="1042" max="1042" width="8" style="9" bestFit="1" customWidth="1"/>
    <col min="1043" max="1044" width="13" style="9" bestFit="1" customWidth="1"/>
    <col min="1045" max="1045" width="8.85546875" style="9" bestFit="1" customWidth="1"/>
    <col min="1046" max="1046" width="16" style="9" customWidth="1"/>
    <col min="1047" max="1047" width="11.28515625" style="9" customWidth="1"/>
    <col min="1048" max="1048" width="13" style="9" bestFit="1" customWidth="1"/>
    <col min="1049" max="1049" width="14.42578125" style="9" customWidth="1"/>
    <col min="1050" max="1050" width="13" style="9" bestFit="1" customWidth="1"/>
    <col min="1051" max="1051" width="16" style="9" customWidth="1"/>
    <col min="1052" max="1052" width="11" style="9" bestFit="1" customWidth="1"/>
    <col min="1053" max="1053" width="12.140625" style="9" bestFit="1" customWidth="1"/>
    <col min="1054" max="1054" width="13.7109375" style="9" bestFit="1" customWidth="1"/>
    <col min="1055" max="1244" width="10.7109375" style="9"/>
    <col min="1245" max="1245" width="3.140625" style="9" bestFit="1" customWidth="1"/>
    <col min="1246" max="1246" width="17" style="9" bestFit="1" customWidth="1"/>
    <col min="1247" max="1247" width="17.7109375" style="9" customWidth="1"/>
    <col min="1248" max="1248" width="9.85546875" style="9" customWidth="1"/>
    <col min="1249" max="1249" width="10.85546875" style="9" customWidth="1"/>
    <col min="1250" max="1250" width="32.42578125" style="9" bestFit="1" customWidth="1"/>
    <col min="1251" max="1260" width="16" style="9" customWidth="1"/>
    <col min="1261" max="1261" width="14.140625" style="9" bestFit="1" customWidth="1"/>
    <col min="1262" max="1262" width="13.42578125" style="9" bestFit="1" customWidth="1"/>
    <col min="1263" max="1263" width="15.42578125" style="9" bestFit="1" customWidth="1"/>
    <col min="1264" max="1264" width="13.42578125" style="9" bestFit="1" customWidth="1"/>
    <col min="1265" max="1265" width="14.7109375" style="9" customWidth="1"/>
    <col min="1266" max="1275" width="16" style="9" customWidth="1"/>
    <col min="1276" max="1276" width="13.85546875" style="9" customWidth="1"/>
    <col min="1277" max="1277" width="13.42578125" style="9" customWidth="1"/>
    <col min="1278" max="1278" width="12.7109375" style="9" customWidth="1"/>
    <col min="1279" max="1279" width="15.7109375" style="9" bestFit="1" customWidth="1"/>
    <col min="1280" max="1280" width="14.140625" style="9" customWidth="1"/>
    <col min="1281" max="1281" width="15.85546875" style="9" bestFit="1" customWidth="1"/>
    <col min="1282" max="1282" width="13.85546875" style="9" bestFit="1" customWidth="1"/>
    <col min="1283" max="1283" width="12.85546875" style="9" customWidth="1"/>
    <col min="1284" max="1284" width="16" style="9" customWidth="1"/>
    <col min="1285" max="1285" width="11.42578125" style="9" bestFit="1" customWidth="1"/>
    <col min="1286" max="1286" width="14.85546875" style="9" bestFit="1" customWidth="1"/>
    <col min="1287" max="1287" width="13.85546875" style="9" bestFit="1" customWidth="1"/>
    <col min="1288" max="1288" width="13.85546875" style="9" customWidth="1"/>
    <col min="1289" max="1289" width="13.85546875" style="9" bestFit="1" customWidth="1"/>
    <col min="1290" max="1290" width="16" style="9" customWidth="1"/>
    <col min="1291" max="1291" width="13" style="9" customWidth="1"/>
    <col min="1292" max="1292" width="13.42578125" style="9" bestFit="1" customWidth="1"/>
    <col min="1293" max="1293" width="10.7109375" style="9" bestFit="1" customWidth="1"/>
    <col min="1294" max="1294" width="12" style="9" bestFit="1" customWidth="1"/>
    <col min="1295" max="1295" width="14.7109375" style="9" bestFit="1" customWidth="1"/>
    <col min="1296" max="1296" width="15.28515625" style="9" customWidth="1"/>
    <col min="1297" max="1297" width="12.28515625" style="9" customWidth="1"/>
    <col min="1298" max="1298" width="8" style="9" bestFit="1" customWidth="1"/>
    <col min="1299" max="1300" width="13" style="9" bestFit="1" customWidth="1"/>
    <col min="1301" max="1301" width="8.85546875" style="9" bestFit="1" customWidth="1"/>
    <col min="1302" max="1302" width="16" style="9" customWidth="1"/>
    <col min="1303" max="1303" width="11.28515625" style="9" customWidth="1"/>
    <col min="1304" max="1304" width="13" style="9" bestFit="1" customWidth="1"/>
    <col min="1305" max="1305" width="14.42578125" style="9" customWidth="1"/>
    <col min="1306" max="1306" width="13" style="9" bestFit="1" customWidth="1"/>
    <col min="1307" max="1307" width="16" style="9" customWidth="1"/>
    <col min="1308" max="1308" width="11" style="9" bestFit="1" customWidth="1"/>
    <col min="1309" max="1309" width="12.140625" style="9" bestFit="1" customWidth="1"/>
    <col min="1310" max="1310" width="13.7109375" style="9" bestFit="1" customWidth="1"/>
    <col min="1311" max="1500" width="10.7109375" style="9"/>
    <col min="1501" max="1501" width="3.140625" style="9" bestFit="1" customWidth="1"/>
    <col min="1502" max="1502" width="17" style="9" bestFit="1" customWidth="1"/>
    <col min="1503" max="1503" width="17.7109375" style="9" customWidth="1"/>
    <col min="1504" max="1504" width="9.85546875" style="9" customWidth="1"/>
    <col min="1505" max="1505" width="10.85546875" style="9" customWidth="1"/>
    <col min="1506" max="1506" width="32.42578125" style="9" bestFit="1" customWidth="1"/>
    <col min="1507" max="1516" width="16" style="9" customWidth="1"/>
    <col min="1517" max="1517" width="14.140625" style="9" bestFit="1" customWidth="1"/>
    <col min="1518" max="1518" width="13.42578125" style="9" bestFit="1" customWidth="1"/>
    <col min="1519" max="1519" width="15.42578125" style="9" bestFit="1" customWidth="1"/>
    <col min="1520" max="1520" width="13.42578125" style="9" bestFit="1" customWidth="1"/>
    <col min="1521" max="1521" width="14.7109375" style="9" customWidth="1"/>
    <col min="1522" max="1531" width="16" style="9" customWidth="1"/>
    <col min="1532" max="1532" width="13.85546875" style="9" customWidth="1"/>
    <col min="1533" max="1533" width="13.42578125" style="9" customWidth="1"/>
    <col min="1534" max="1534" width="12.7109375" style="9" customWidth="1"/>
    <col min="1535" max="1535" width="15.7109375" style="9" bestFit="1" customWidth="1"/>
    <col min="1536" max="1536" width="14.140625" style="9" customWidth="1"/>
    <col min="1537" max="1537" width="15.85546875" style="9" bestFit="1" customWidth="1"/>
    <col min="1538" max="1538" width="13.85546875" style="9" bestFit="1" customWidth="1"/>
    <col min="1539" max="1539" width="12.85546875" style="9" customWidth="1"/>
    <col min="1540" max="1540" width="16" style="9" customWidth="1"/>
    <col min="1541" max="1541" width="11.42578125" style="9" bestFit="1" customWidth="1"/>
    <col min="1542" max="1542" width="14.85546875" style="9" bestFit="1" customWidth="1"/>
    <col min="1543" max="1543" width="13.85546875" style="9" bestFit="1" customWidth="1"/>
    <col min="1544" max="1544" width="13.85546875" style="9" customWidth="1"/>
    <col min="1545" max="1545" width="13.85546875" style="9" bestFit="1" customWidth="1"/>
    <col min="1546" max="1546" width="16" style="9" customWidth="1"/>
    <col min="1547" max="1547" width="13" style="9" customWidth="1"/>
    <col min="1548" max="1548" width="13.42578125" style="9" bestFit="1" customWidth="1"/>
    <col min="1549" max="1549" width="10.7109375" style="9" bestFit="1" customWidth="1"/>
    <col min="1550" max="1550" width="12" style="9" bestFit="1" customWidth="1"/>
    <col min="1551" max="1551" width="14.7109375" style="9" bestFit="1" customWidth="1"/>
    <col min="1552" max="1552" width="15.28515625" style="9" customWidth="1"/>
    <col min="1553" max="1553" width="12.28515625" style="9" customWidth="1"/>
    <col min="1554" max="1554" width="8" style="9" bestFit="1" customWidth="1"/>
    <col min="1555" max="1556" width="13" style="9" bestFit="1" customWidth="1"/>
    <col min="1557" max="1557" width="8.85546875" style="9" bestFit="1" customWidth="1"/>
    <col min="1558" max="1558" width="16" style="9" customWidth="1"/>
    <col min="1559" max="1559" width="11.28515625" style="9" customWidth="1"/>
    <col min="1560" max="1560" width="13" style="9" bestFit="1" customWidth="1"/>
    <col min="1561" max="1561" width="14.42578125" style="9" customWidth="1"/>
    <col min="1562" max="1562" width="13" style="9" bestFit="1" customWidth="1"/>
    <col min="1563" max="1563" width="16" style="9" customWidth="1"/>
    <col min="1564" max="1564" width="11" style="9" bestFit="1" customWidth="1"/>
    <col min="1565" max="1565" width="12.140625" style="9" bestFit="1" customWidth="1"/>
    <col min="1566" max="1566" width="13.7109375" style="9" bestFit="1" customWidth="1"/>
    <col min="1567" max="1756" width="10.7109375" style="9"/>
    <col min="1757" max="1757" width="3.140625" style="9" bestFit="1" customWidth="1"/>
    <col min="1758" max="1758" width="17" style="9" bestFit="1" customWidth="1"/>
    <col min="1759" max="1759" width="17.7109375" style="9" customWidth="1"/>
    <col min="1760" max="1760" width="9.85546875" style="9" customWidth="1"/>
    <col min="1761" max="1761" width="10.85546875" style="9" customWidth="1"/>
    <col min="1762" max="1762" width="32.42578125" style="9" bestFit="1" customWidth="1"/>
    <col min="1763" max="1772" width="16" style="9" customWidth="1"/>
    <col min="1773" max="1773" width="14.140625" style="9" bestFit="1" customWidth="1"/>
    <col min="1774" max="1774" width="13.42578125" style="9" bestFit="1" customWidth="1"/>
    <col min="1775" max="1775" width="15.42578125" style="9" bestFit="1" customWidth="1"/>
    <col min="1776" max="1776" width="13.42578125" style="9" bestFit="1" customWidth="1"/>
    <col min="1777" max="1777" width="14.7109375" style="9" customWidth="1"/>
    <col min="1778" max="1787" width="16" style="9" customWidth="1"/>
    <col min="1788" max="1788" width="13.85546875" style="9" customWidth="1"/>
    <col min="1789" max="1789" width="13.42578125" style="9" customWidth="1"/>
    <col min="1790" max="1790" width="12.7109375" style="9" customWidth="1"/>
    <col min="1791" max="1791" width="15.7109375" style="9" bestFit="1" customWidth="1"/>
    <col min="1792" max="1792" width="14.140625" style="9" customWidth="1"/>
    <col min="1793" max="1793" width="15.85546875" style="9" bestFit="1" customWidth="1"/>
    <col min="1794" max="1794" width="13.85546875" style="9" bestFit="1" customWidth="1"/>
    <col min="1795" max="1795" width="12.85546875" style="9" customWidth="1"/>
    <col min="1796" max="1796" width="16" style="9" customWidth="1"/>
    <col min="1797" max="1797" width="11.42578125" style="9" bestFit="1" customWidth="1"/>
    <col min="1798" max="1798" width="14.85546875" style="9" bestFit="1" customWidth="1"/>
    <col min="1799" max="1799" width="13.85546875" style="9" bestFit="1" customWidth="1"/>
    <col min="1800" max="1800" width="13.85546875" style="9" customWidth="1"/>
    <col min="1801" max="1801" width="13.85546875" style="9" bestFit="1" customWidth="1"/>
    <col min="1802" max="1802" width="16" style="9" customWidth="1"/>
    <col min="1803" max="1803" width="13" style="9" customWidth="1"/>
    <col min="1804" max="1804" width="13.42578125" style="9" bestFit="1" customWidth="1"/>
    <col min="1805" max="1805" width="10.7109375" style="9" bestFit="1" customWidth="1"/>
    <col min="1806" max="1806" width="12" style="9" bestFit="1" customWidth="1"/>
    <col min="1807" max="1807" width="14.7109375" style="9" bestFit="1" customWidth="1"/>
    <col min="1808" max="1808" width="15.28515625" style="9" customWidth="1"/>
    <col min="1809" max="1809" width="12.28515625" style="9" customWidth="1"/>
    <col min="1810" max="1810" width="8" style="9" bestFit="1" customWidth="1"/>
    <col min="1811" max="1812" width="13" style="9" bestFit="1" customWidth="1"/>
    <col min="1813" max="1813" width="8.85546875" style="9" bestFit="1" customWidth="1"/>
    <col min="1814" max="1814" width="16" style="9" customWidth="1"/>
    <col min="1815" max="1815" width="11.28515625" style="9" customWidth="1"/>
    <col min="1816" max="1816" width="13" style="9" bestFit="1" customWidth="1"/>
    <col min="1817" max="1817" width="14.42578125" style="9" customWidth="1"/>
    <col min="1818" max="1818" width="13" style="9" bestFit="1" customWidth="1"/>
    <col min="1819" max="1819" width="16" style="9" customWidth="1"/>
    <col min="1820" max="1820" width="11" style="9" bestFit="1" customWidth="1"/>
    <col min="1821" max="1821" width="12.140625" style="9" bestFit="1" customWidth="1"/>
    <col min="1822" max="1822" width="13.7109375" style="9" bestFit="1" customWidth="1"/>
    <col min="1823" max="2012" width="10.7109375" style="9"/>
    <col min="2013" max="2013" width="3.140625" style="9" bestFit="1" customWidth="1"/>
    <col min="2014" max="2014" width="17" style="9" bestFit="1" customWidth="1"/>
    <col min="2015" max="2015" width="17.7109375" style="9" customWidth="1"/>
    <col min="2016" max="2016" width="9.85546875" style="9" customWidth="1"/>
    <col min="2017" max="2017" width="10.85546875" style="9" customWidth="1"/>
    <col min="2018" max="2018" width="32.42578125" style="9" bestFit="1" customWidth="1"/>
    <col min="2019" max="2028" width="16" style="9" customWidth="1"/>
    <col min="2029" max="2029" width="14.140625" style="9" bestFit="1" customWidth="1"/>
    <col min="2030" max="2030" width="13.42578125" style="9" bestFit="1" customWidth="1"/>
    <col min="2031" max="2031" width="15.42578125" style="9" bestFit="1" customWidth="1"/>
    <col min="2032" max="2032" width="13.42578125" style="9" bestFit="1" customWidth="1"/>
    <col min="2033" max="2033" width="14.7109375" style="9" customWidth="1"/>
    <col min="2034" max="2043" width="16" style="9" customWidth="1"/>
    <col min="2044" max="2044" width="13.85546875" style="9" customWidth="1"/>
    <col min="2045" max="2045" width="13.42578125" style="9" customWidth="1"/>
    <col min="2046" max="2046" width="12.7109375" style="9" customWidth="1"/>
    <col min="2047" max="2047" width="15.7109375" style="9" bestFit="1" customWidth="1"/>
    <col min="2048" max="2048" width="14.140625" style="9" customWidth="1"/>
    <col min="2049" max="2049" width="15.85546875" style="9" bestFit="1" customWidth="1"/>
    <col min="2050" max="2050" width="13.85546875" style="9" bestFit="1" customWidth="1"/>
    <col min="2051" max="2051" width="12.85546875" style="9" customWidth="1"/>
    <col min="2052" max="2052" width="16" style="9" customWidth="1"/>
    <col min="2053" max="2053" width="11.42578125" style="9" bestFit="1" customWidth="1"/>
    <col min="2054" max="2054" width="14.85546875" style="9" bestFit="1" customWidth="1"/>
    <col min="2055" max="2055" width="13.85546875" style="9" bestFit="1" customWidth="1"/>
    <col min="2056" max="2056" width="13.85546875" style="9" customWidth="1"/>
    <col min="2057" max="2057" width="13.85546875" style="9" bestFit="1" customWidth="1"/>
    <col min="2058" max="2058" width="16" style="9" customWidth="1"/>
    <col min="2059" max="2059" width="13" style="9" customWidth="1"/>
    <col min="2060" max="2060" width="13.42578125" style="9" bestFit="1" customWidth="1"/>
    <col min="2061" max="2061" width="10.7109375" style="9" bestFit="1" customWidth="1"/>
    <col min="2062" max="2062" width="12" style="9" bestFit="1" customWidth="1"/>
    <col min="2063" max="2063" width="14.7109375" style="9" bestFit="1" customWidth="1"/>
    <col min="2064" max="2064" width="15.28515625" style="9" customWidth="1"/>
    <col min="2065" max="2065" width="12.28515625" style="9" customWidth="1"/>
    <col min="2066" max="2066" width="8" style="9" bestFit="1" customWidth="1"/>
    <col min="2067" max="2068" width="13" style="9" bestFit="1" customWidth="1"/>
    <col min="2069" max="2069" width="8.85546875" style="9" bestFit="1" customWidth="1"/>
    <col min="2070" max="2070" width="16" style="9" customWidth="1"/>
    <col min="2071" max="2071" width="11.28515625" style="9" customWidth="1"/>
    <col min="2072" max="2072" width="13" style="9" bestFit="1" customWidth="1"/>
    <col min="2073" max="2073" width="14.42578125" style="9" customWidth="1"/>
    <col min="2074" max="2074" width="13" style="9" bestFit="1" customWidth="1"/>
    <col min="2075" max="2075" width="16" style="9" customWidth="1"/>
    <col min="2076" max="2076" width="11" style="9" bestFit="1" customWidth="1"/>
    <col min="2077" max="2077" width="12.140625" style="9" bestFit="1" customWidth="1"/>
    <col min="2078" max="2078" width="13.7109375" style="9" bestFit="1" customWidth="1"/>
    <col min="2079" max="2268" width="10.7109375" style="9"/>
    <col min="2269" max="2269" width="3.140625" style="9" bestFit="1" customWidth="1"/>
    <col min="2270" max="2270" width="17" style="9" bestFit="1" customWidth="1"/>
    <col min="2271" max="2271" width="17.7109375" style="9" customWidth="1"/>
    <col min="2272" max="2272" width="9.85546875" style="9" customWidth="1"/>
    <col min="2273" max="2273" width="10.85546875" style="9" customWidth="1"/>
    <col min="2274" max="2274" width="32.42578125" style="9" bestFit="1" customWidth="1"/>
    <col min="2275" max="2284" width="16" style="9" customWidth="1"/>
    <col min="2285" max="2285" width="14.140625" style="9" bestFit="1" customWidth="1"/>
    <col min="2286" max="2286" width="13.42578125" style="9" bestFit="1" customWidth="1"/>
    <col min="2287" max="2287" width="15.42578125" style="9" bestFit="1" customWidth="1"/>
    <col min="2288" max="2288" width="13.42578125" style="9" bestFit="1" customWidth="1"/>
    <col min="2289" max="2289" width="14.7109375" style="9" customWidth="1"/>
    <col min="2290" max="2299" width="16" style="9" customWidth="1"/>
    <col min="2300" max="2300" width="13.85546875" style="9" customWidth="1"/>
    <col min="2301" max="2301" width="13.42578125" style="9" customWidth="1"/>
    <col min="2302" max="2302" width="12.7109375" style="9" customWidth="1"/>
    <col min="2303" max="2303" width="15.7109375" style="9" bestFit="1" customWidth="1"/>
    <col min="2304" max="2304" width="14.140625" style="9" customWidth="1"/>
    <col min="2305" max="2305" width="15.85546875" style="9" bestFit="1" customWidth="1"/>
    <col min="2306" max="2306" width="13.85546875" style="9" bestFit="1" customWidth="1"/>
    <col min="2307" max="2307" width="12.85546875" style="9" customWidth="1"/>
    <col min="2308" max="2308" width="16" style="9" customWidth="1"/>
    <col min="2309" max="2309" width="11.42578125" style="9" bestFit="1" customWidth="1"/>
    <col min="2310" max="2310" width="14.85546875" style="9" bestFit="1" customWidth="1"/>
    <col min="2311" max="2311" width="13.85546875" style="9" bestFit="1" customWidth="1"/>
    <col min="2312" max="2312" width="13.85546875" style="9" customWidth="1"/>
    <col min="2313" max="2313" width="13.85546875" style="9" bestFit="1" customWidth="1"/>
    <col min="2314" max="2314" width="16" style="9" customWidth="1"/>
    <col min="2315" max="2315" width="13" style="9" customWidth="1"/>
    <col min="2316" max="2316" width="13.42578125" style="9" bestFit="1" customWidth="1"/>
    <col min="2317" max="2317" width="10.7109375" style="9" bestFit="1" customWidth="1"/>
    <col min="2318" max="2318" width="12" style="9" bestFit="1" customWidth="1"/>
    <col min="2319" max="2319" width="14.7109375" style="9" bestFit="1" customWidth="1"/>
    <col min="2320" max="2320" width="15.28515625" style="9" customWidth="1"/>
    <col min="2321" max="2321" width="12.28515625" style="9" customWidth="1"/>
    <col min="2322" max="2322" width="8" style="9" bestFit="1" customWidth="1"/>
    <col min="2323" max="2324" width="13" style="9" bestFit="1" customWidth="1"/>
    <col min="2325" max="2325" width="8.85546875" style="9" bestFit="1" customWidth="1"/>
    <col min="2326" max="2326" width="16" style="9" customWidth="1"/>
    <col min="2327" max="2327" width="11.28515625" style="9" customWidth="1"/>
    <col min="2328" max="2328" width="13" style="9" bestFit="1" customWidth="1"/>
    <col min="2329" max="2329" width="14.42578125" style="9" customWidth="1"/>
    <col min="2330" max="2330" width="13" style="9" bestFit="1" customWidth="1"/>
    <col min="2331" max="2331" width="16" style="9" customWidth="1"/>
    <col min="2332" max="2332" width="11" style="9" bestFit="1" customWidth="1"/>
    <col min="2333" max="2333" width="12.140625" style="9" bestFit="1" customWidth="1"/>
    <col min="2334" max="2334" width="13.7109375" style="9" bestFit="1" customWidth="1"/>
    <col min="2335" max="2524" width="10.7109375" style="9"/>
    <col min="2525" max="2525" width="3.140625" style="9" bestFit="1" customWidth="1"/>
    <col min="2526" max="2526" width="17" style="9" bestFit="1" customWidth="1"/>
    <col min="2527" max="2527" width="17.7109375" style="9" customWidth="1"/>
    <col min="2528" max="2528" width="9.85546875" style="9" customWidth="1"/>
    <col min="2529" max="2529" width="10.85546875" style="9" customWidth="1"/>
    <col min="2530" max="2530" width="32.42578125" style="9" bestFit="1" customWidth="1"/>
    <col min="2531" max="2540" width="16" style="9" customWidth="1"/>
    <col min="2541" max="2541" width="14.140625" style="9" bestFit="1" customWidth="1"/>
    <col min="2542" max="2542" width="13.42578125" style="9" bestFit="1" customWidth="1"/>
    <col min="2543" max="2543" width="15.42578125" style="9" bestFit="1" customWidth="1"/>
    <col min="2544" max="2544" width="13.42578125" style="9" bestFit="1" customWidth="1"/>
    <col min="2545" max="2545" width="14.7109375" style="9" customWidth="1"/>
    <col min="2546" max="2555" width="16" style="9" customWidth="1"/>
    <col min="2556" max="2556" width="13.85546875" style="9" customWidth="1"/>
    <col min="2557" max="2557" width="13.42578125" style="9" customWidth="1"/>
    <col min="2558" max="2558" width="12.7109375" style="9" customWidth="1"/>
    <col min="2559" max="2559" width="15.7109375" style="9" bestFit="1" customWidth="1"/>
    <col min="2560" max="2560" width="14.140625" style="9" customWidth="1"/>
    <col min="2561" max="2561" width="15.85546875" style="9" bestFit="1" customWidth="1"/>
    <col min="2562" max="2562" width="13.85546875" style="9" bestFit="1" customWidth="1"/>
    <col min="2563" max="2563" width="12.85546875" style="9" customWidth="1"/>
    <col min="2564" max="2564" width="16" style="9" customWidth="1"/>
    <col min="2565" max="2565" width="11.42578125" style="9" bestFit="1" customWidth="1"/>
    <col min="2566" max="2566" width="14.85546875" style="9" bestFit="1" customWidth="1"/>
    <col min="2567" max="2567" width="13.85546875" style="9" bestFit="1" customWidth="1"/>
    <col min="2568" max="2568" width="13.85546875" style="9" customWidth="1"/>
    <col min="2569" max="2569" width="13.85546875" style="9" bestFit="1" customWidth="1"/>
    <col min="2570" max="2570" width="16" style="9" customWidth="1"/>
    <col min="2571" max="2571" width="13" style="9" customWidth="1"/>
    <col min="2572" max="2572" width="13.42578125" style="9" bestFit="1" customWidth="1"/>
    <col min="2573" max="2573" width="10.7109375" style="9" bestFit="1" customWidth="1"/>
    <col min="2574" max="2574" width="12" style="9" bestFit="1" customWidth="1"/>
    <col min="2575" max="2575" width="14.7109375" style="9" bestFit="1" customWidth="1"/>
    <col min="2576" max="2576" width="15.28515625" style="9" customWidth="1"/>
    <col min="2577" max="2577" width="12.28515625" style="9" customWidth="1"/>
    <col min="2578" max="2578" width="8" style="9" bestFit="1" customWidth="1"/>
    <col min="2579" max="2580" width="13" style="9" bestFit="1" customWidth="1"/>
    <col min="2581" max="2581" width="8.85546875" style="9" bestFit="1" customWidth="1"/>
    <col min="2582" max="2582" width="16" style="9" customWidth="1"/>
    <col min="2583" max="2583" width="11.28515625" style="9" customWidth="1"/>
    <col min="2584" max="2584" width="13" style="9" bestFit="1" customWidth="1"/>
    <col min="2585" max="2585" width="14.42578125" style="9" customWidth="1"/>
    <col min="2586" max="2586" width="13" style="9" bestFit="1" customWidth="1"/>
    <col min="2587" max="2587" width="16" style="9" customWidth="1"/>
    <col min="2588" max="2588" width="11" style="9" bestFit="1" customWidth="1"/>
    <col min="2589" max="2589" width="12.140625" style="9" bestFit="1" customWidth="1"/>
    <col min="2590" max="2590" width="13.7109375" style="9" bestFit="1" customWidth="1"/>
    <col min="2591" max="2780" width="10.7109375" style="9"/>
    <col min="2781" max="2781" width="3.140625" style="9" bestFit="1" customWidth="1"/>
    <col min="2782" max="2782" width="17" style="9" bestFit="1" customWidth="1"/>
    <col min="2783" max="2783" width="17.7109375" style="9" customWidth="1"/>
    <col min="2784" max="2784" width="9.85546875" style="9" customWidth="1"/>
    <col min="2785" max="2785" width="10.85546875" style="9" customWidth="1"/>
    <col min="2786" max="2786" width="32.42578125" style="9" bestFit="1" customWidth="1"/>
    <col min="2787" max="2796" width="16" style="9" customWidth="1"/>
    <col min="2797" max="2797" width="14.140625" style="9" bestFit="1" customWidth="1"/>
    <col min="2798" max="2798" width="13.42578125" style="9" bestFit="1" customWidth="1"/>
    <col min="2799" max="2799" width="15.42578125" style="9" bestFit="1" customWidth="1"/>
    <col min="2800" max="2800" width="13.42578125" style="9" bestFit="1" customWidth="1"/>
    <col min="2801" max="2801" width="14.7109375" style="9" customWidth="1"/>
    <col min="2802" max="2811" width="16" style="9" customWidth="1"/>
    <col min="2812" max="2812" width="13.85546875" style="9" customWidth="1"/>
    <col min="2813" max="2813" width="13.42578125" style="9" customWidth="1"/>
    <col min="2814" max="2814" width="12.7109375" style="9" customWidth="1"/>
    <col min="2815" max="2815" width="15.7109375" style="9" bestFit="1" customWidth="1"/>
    <col min="2816" max="2816" width="14.140625" style="9" customWidth="1"/>
    <col min="2817" max="2817" width="15.85546875" style="9" bestFit="1" customWidth="1"/>
    <col min="2818" max="2818" width="13.85546875" style="9" bestFit="1" customWidth="1"/>
    <col min="2819" max="2819" width="12.85546875" style="9" customWidth="1"/>
    <col min="2820" max="2820" width="16" style="9" customWidth="1"/>
    <col min="2821" max="2821" width="11.42578125" style="9" bestFit="1" customWidth="1"/>
    <col min="2822" max="2822" width="14.85546875" style="9" bestFit="1" customWidth="1"/>
    <col min="2823" max="2823" width="13.85546875" style="9" bestFit="1" customWidth="1"/>
    <col min="2824" max="2824" width="13.85546875" style="9" customWidth="1"/>
    <col min="2825" max="2825" width="13.85546875" style="9" bestFit="1" customWidth="1"/>
    <col min="2826" max="2826" width="16" style="9" customWidth="1"/>
    <col min="2827" max="2827" width="13" style="9" customWidth="1"/>
    <col min="2828" max="2828" width="13.42578125" style="9" bestFit="1" customWidth="1"/>
    <col min="2829" max="2829" width="10.7109375" style="9" bestFit="1" customWidth="1"/>
    <col min="2830" max="2830" width="12" style="9" bestFit="1" customWidth="1"/>
    <col min="2831" max="2831" width="14.7109375" style="9" bestFit="1" customWidth="1"/>
    <col min="2832" max="2832" width="15.28515625" style="9" customWidth="1"/>
    <col min="2833" max="2833" width="12.28515625" style="9" customWidth="1"/>
    <col min="2834" max="2834" width="8" style="9" bestFit="1" customWidth="1"/>
    <col min="2835" max="2836" width="13" style="9" bestFit="1" customWidth="1"/>
    <col min="2837" max="2837" width="8.85546875" style="9" bestFit="1" customWidth="1"/>
    <col min="2838" max="2838" width="16" style="9" customWidth="1"/>
    <col min="2839" max="2839" width="11.28515625" style="9" customWidth="1"/>
    <col min="2840" max="2840" width="13" style="9" bestFit="1" customWidth="1"/>
    <col min="2841" max="2841" width="14.42578125" style="9" customWidth="1"/>
    <col min="2842" max="2842" width="13" style="9" bestFit="1" customWidth="1"/>
    <col min="2843" max="2843" width="16" style="9" customWidth="1"/>
    <col min="2844" max="2844" width="11" style="9" bestFit="1" customWidth="1"/>
    <col min="2845" max="2845" width="12.140625" style="9" bestFit="1" customWidth="1"/>
    <col min="2846" max="2846" width="13.7109375" style="9" bestFit="1" customWidth="1"/>
    <col min="2847" max="3036" width="10.7109375" style="9"/>
    <col min="3037" max="3037" width="3.140625" style="9" bestFit="1" customWidth="1"/>
    <col min="3038" max="3038" width="17" style="9" bestFit="1" customWidth="1"/>
    <col min="3039" max="3039" width="17.7109375" style="9" customWidth="1"/>
    <col min="3040" max="3040" width="9.85546875" style="9" customWidth="1"/>
    <col min="3041" max="3041" width="10.85546875" style="9" customWidth="1"/>
    <col min="3042" max="3042" width="32.42578125" style="9" bestFit="1" customWidth="1"/>
    <col min="3043" max="3052" width="16" style="9" customWidth="1"/>
    <col min="3053" max="3053" width="14.140625" style="9" bestFit="1" customWidth="1"/>
    <col min="3054" max="3054" width="13.42578125" style="9" bestFit="1" customWidth="1"/>
    <col min="3055" max="3055" width="15.42578125" style="9" bestFit="1" customWidth="1"/>
    <col min="3056" max="3056" width="13.42578125" style="9" bestFit="1" customWidth="1"/>
    <col min="3057" max="3057" width="14.7109375" style="9" customWidth="1"/>
    <col min="3058" max="3067" width="16" style="9" customWidth="1"/>
    <col min="3068" max="3068" width="13.85546875" style="9" customWidth="1"/>
    <col min="3069" max="3069" width="13.42578125" style="9" customWidth="1"/>
    <col min="3070" max="3070" width="12.7109375" style="9" customWidth="1"/>
    <col min="3071" max="3071" width="15.7109375" style="9" bestFit="1" customWidth="1"/>
    <col min="3072" max="3072" width="14.140625" style="9" customWidth="1"/>
    <col min="3073" max="3073" width="15.85546875" style="9" bestFit="1" customWidth="1"/>
    <col min="3074" max="3074" width="13.85546875" style="9" bestFit="1" customWidth="1"/>
    <col min="3075" max="3075" width="12.85546875" style="9" customWidth="1"/>
    <col min="3076" max="3076" width="16" style="9" customWidth="1"/>
    <col min="3077" max="3077" width="11.42578125" style="9" bestFit="1" customWidth="1"/>
    <col min="3078" max="3078" width="14.85546875" style="9" bestFit="1" customWidth="1"/>
    <col min="3079" max="3079" width="13.85546875" style="9" bestFit="1" customWidth="1"/>
    <col min="3080" max="3080" width="13.85546875" style="9" customWidth="1"/>
    <col min="3081" max="3081" width="13.85546875" style="9" bestFit="1" customWidth="1"/>
    <col min="3082" max="3082" width="16" style="9" customWidth="1"/>
    <col min="3083" max="3083" width="13" style="9" customWidth="1"/>
    <col min="3084" max="3084" width="13.42578125" style="9" bestFit="1" customWidth="1"/>
    <col min="3085" max="3085" width="10.7109375" style="9" bestFit="1" customWidth="1"/>
    <col min="3086" max="3086" width="12" style="9" bestFit="1" customWidth="1"/>
    <col min="3087" max="3087" width="14.7109375" style="9" bestFit="1" customWidth="1"/>
    <col min="3088" max="3088" width="15.28515625" style="9" customWidth="1"/>
    <col min="3089" max="3089" width="12.28515625" style="9" customWidth="1"/>
    <col min="3090" max="3090" width="8" style="9" bestFit="1" customWidth="1"/>
    <col min="3091" max="3092" width="13" style="9" bestFit="1" customWidth="1"/>
    <col min="3093" max="3093" width="8.85546875" style="9" bestFit="1" customWidth="1"/>
    <col min="3094" max="3094" width="16" style="9" customWidth="1"/>
    <col min="3095" max="3095" width="11.28515625" style="9" customWidth="1"/>
    <col min="3096" max="3096" width="13" style="9" bestFit="1" customWidth="1"/>
    <col min="3097" max="3097" width="14.42578125" style="9" customWidth="1"/>
    <col min="3098" max="3098" width="13" style="9" bestFit="1" customWidth="1"/>
    <col min="3099" max="3099" width="16" style="9" customWidth="1"/>
    <col min="3100" max="3100" width="11" style="9" bestFit="1" customWidth="1"/>
    <col min="3101" max="3101" width="12.140625" style="9" bestFit="1" customWidth="1"/>
    <col min="3102" max="3102" width="13.7109375" style="9" bestFit="1" customWidth="1"/>
    <col min="3103" max="3292" width="10.7109375" style="9"/>
    <col min="3293" max="3293" width="3.140625" style="9" bestFit="1" customWidth="1"/>
    <col min="3294" max="3294" width="17" style="9" bestFit="1" customWidth="1"/>
    <col min="3295" max="3295" width="17.7109375" style="9" customWidth="1"/>
    <col min="3296" max="3296" width="9.85546875" style="9" customWidth="1"/>
    <col min="3297" max="3297" width="10.85546875" style="9" customWidth="1"/>
    <col min="3298" max="3298" width="32.42578125" style="9" bestFit="1" customWidth="1"/>
    <col min="3299" max="3308" width="16" style="9" customWidth="1"/>
    <col min="3309" max="3309" width="14.140625" style="9" bestFit="1" customWidth="1"/>
    <col min="3310" max="3310" width="13.42578125" style="9" bestFit="1" customWidth="1"/>
    <col min="3311" max="3311" width="15.42578125" style="9" bestFit="1" customWidth="1"/>
    <col min="3312" max="3312" width="13.42578125" style="9" bestFit="1" customWidth="1"/>
    <col min="3313" max="3313" width="14.7109375" style="9" customWidth="1"/>
    <col min="3314" max="3323" width="16" style="9" customWidth="1"/>
    <col min="3324" max="3324" width="13.85546875" style="9" customWidth="1"/>
    <col min="3325" max="3325" width="13.42578125" style="9" customWidth="1"/>
    <col min="3326" max="3326" width="12.7109375" style="9" customWidth="1"/>
    <col min="3327" max="3327" width="15.7109375" style="9" bestFit="1" customWidth="1"/>
    <col min="3328" max="3328" width="14.140625" style="9" customWidth="1"/>
    <col min="3329" max="3329" width="15.85546875" style="9" bestFit="1" customWidth="1"/>
    <col min="3330" max="3330" width="13.85546875" style="9" bestFit="1" customWidth="1"/>
    <col min="3331" max="3331" width="12.85546875" style="9" customWidth="1"/>
    <col min="3332" max="3332" width="16" style="9" customWidth="1"/>
    <col min="3333" max="3333" width="11.42578125" style="9" bestFit="1" customWidth="1"/>
    <col min="3334" max="3334" width="14.85546875" style="9" bestFit="1" customWidth="1"/>
    <col min="3335" max="3335" width="13.85546875" style="9" bestFit="1" customWidth="1"/>
    <col min="3336" max="3336" width="13.85546875" style="9" customWidth="1"/>
    <col min="3337" max="3337" width="13.85546875" style="9" bestFit="1" customWidth="1"/>
    <col min="3338" max="3338" width="16" style="9" customWidth="1"/>
    <col min="3339" max="3339" width="13" style="9" customWidth="1"/>
    <col min="3340" max="3340" width="13.42578125" style="9" bestFit="1" customWidth="1"/>
    <col min="3341" max="3341" width="10.7109375" style="9" bestFit="1" customWidth="1"/>
    <col min="3342" max="3342" width="12" style="9" bestFit="1" customWidth="1"/>
    <col min="3343" max="3343" width="14.7109375" style="9" bestFit="1" customWidth="1"/>
    <col min="3344" max="3344" width="15.28515625" style="9" customWidth="1"/>
    <col min="3345" max="3345" width="12.28515625" style="9" customWidth="1"/>
    <col min="3346" max="3346" width="8" style="9" bestFit="1" customWidth="1"/>
    <col min="3347" max="3348" width="13" style="9" bestFit="1" customWidth="1"/>
    <col min="3349" max="3349" width="8.85546875" style="9" bestFit="1" customWidth="1"/>
    <col min="3350" max="3350" width="16" style="9" customWidth="1"/>
    <col min="3351" max="3351" width="11.28515625" style="9" customWidth="1"/>
    <col min="3352" max="3352" width="13" style="9" bestFit="1" customWidth="1"/>
    <col min="3353" max="3353" width="14.42578125" style="9" customWidth="1"/>
    <col min="3354" max="3354" width="13" style="9" bestFit="1" customWidth="1"/>
    <col min="3355" max="3355" width="16" style="9" customWidth="1"/>
    <col min="3356" max="3356" width="11" style="9" bestFit="1" customWidth="1"/>
    <col min="3357" max="3357" width="12.140625" style="9" bestFit="1" customWidth="1"/>
    <col min="3358" max="3358" width="13.7109375" style="9" bestFit="1" customWidth="1"/>
    <col min="3359" max="3548" width="10.7109375" style="9"/>
    <col min="3549" max="3549" width="3.140625" style="9" bestFit="1" customWidth="1"/>
    <col min="3550" max="3550" width="17" style="9" bestFit="1" customWidth="1"/>
    <col min="3551" max="3551" width="17.7109375" style="9" customWidth="1"/>
    <col min="3552" max="3552" width="9.85546875" style="9" customWidth="1"/>
    <col min="3553" max="3553" width="10.85546875" style="9" customWidth="1"/>
    <col min="3554" max="3554" width="32.42578125" style="9" bestFit="1" customWidth="1"/>
    <col min="3555" max="3564" width="16" style="9" customWidth="1"/>
    <col min="3565" max="3565" width="14.140625" style="9" bestFit="1" customWidth="1"/>
    <col min="3566" max="3566" width="13.42578125" style="9" bestFit="1" customWidth="1"/>
    <col min="3567" max="3567" width="15.42578125" style="9" bestFit="1" customWidth="1"/>
    <col min="3568" max="3568" width="13.42578125" style="9" bestFit="1" customWidth="1"/>
    <col min="3569" max="3569" width="14.7109375" style="9" customWidth="1"/>
    <col min="3570" max="3579" width="16" style="9" customWidth="1"/>
    <col min="3580" max="3580" width="13.85546875" style="9" customWidth="1"/>
    <col min="3581" max="3581" width="13.42578125" style="9" customWidth="1"/>
    <col min="3582" max="3582" width="12.7109375" style="9" customWidth="1"/>
    <col min="3583" max="3583" width="15.7109375" style="9" bestFit="1" customWidth="1"/>
    <col min="3584" max="3584" width="14.140625" style="9" customWidth="1"/>
    <col min="3585" max="3585" width="15.85546875" style="9" bestFit="1" customWidth="1"/>
    <col min="3586" max="3586" width="13.85546875" style="9" bestFit="1" customWidth="1"/>
    <col min="3587" max="3587" width="12.85546875" style="9" customWidth="1"/>
    <col min="3588" max="3588" width="16" style="9" customWidth="1"/>
    <col min="3589" max="3589" width="11.42578125" style="9" bestFit="1" customWidth="1"/>
    <col min="3590" max="3590" width="14.85546875" style="9" bestFit="1" customWidth="1"/>
    <col min="3591" max="3591" width="13.85546875" style="9" bestFit="1" customWidth="1"/>
    <col min="3592" max="3592" width="13.85546875" style="9" customWidth="1"/>
    <col min="3593" max="3593" width="13.85546875" style="9" bestFit="1" customWidth="1"/>
    <col min="3594" max="3594" width="16" style="9" customWidth="1"/>
    <col min="3595" max="3595" width="13" style="9" customWidth="1"/>
    <col min="3596" max="3596" width="13.42578125" style="9" bestFit="1" customWidth="1"/>
    <col min="3597" max="3597" width="10.7109375" style="9" bestFit="1" customWidth="1"/>
    <col min="3598" max="3598" width="12" style="9" bestFit="1" customWidth="1"/>
    <col min="3599" max="3599" width="14.7109375" style="9" bestFit="1" customWidth="1"/>
    <col min="3600" max="3600" width="15.28515625" style="9" customWidth="1"/>
    <col min="3601" max="3601" width="12.28515625" style="9" customWidth="1"/>
    <col min="3602" max="3602" width="8" style="9" bestFit="1" customWidth="1"/>
    <col min="3603" max="3604" width="13" style="9" bestFit="1" customWidth="1"/>
    <col min="3605" max="3605" width="8.85546875" style="9" bestFit="1" customWidth="1"/>
    <col min="3606" max="3606" width="16" style="9" customWidth="1"/>
    <col min="3607" max="3607" width="11.28515625" style="9" customWidth="1"/>
    <col min="3608" max="3608" width="13" style="9" bestFit="1" customWidth="1"/>
    <col min="3609" max="3609" width="14.42578125" style="9" customWidth="1"/>
    <col min="3610" max="3610" width="13" style="9" bestFit="1" customWidth="1"/>
    <col min="3611" max="3611" width="16" style="9" customWidth="1"/>
    <col min="3612" max="3612" width="11" style="9" bestFit="1" customWidth="1"/>
    <col min="3613" max="3613" width="12.140625" style="9" bestFit="1" customWidth="1"/>
    <col min="3614" max="3614" width="13.7109375" style="9" bestFit="1" customWidth="1"/>
    <col min="3615" max="3804" width="10.7109375" style="9"/>
    <col min="3805" max="3805" width="3.140625" style="9" bestFit="1" customWidth="1"/>
    <col min="3806" max="3806" width="17" style="9" bestFit="1" customWidth="1"/>
    <col min="3807" max="3807" width="17.7109375" style="9" customWidth="1"/>
    <col min="3808" max="3808" width="9.85546875" style="9" customWidth="1"/>
    <col min="3809" max="3809" width="10.85546875" style="9" customWidth="1"/>
    <col min="3810" max="3810" width="32.42578125" style="9" bestFit="1" customWidth="1"/>
    <col min="3811" max="3820" width="16" style="9" customWidth="1"/>
    <col min="3821" max="3821" width="14.140625" style="9" bestFit="1" customWidth="1"/>
    <col min="3822" max="3822" width="13.42578125" style="9" bestFit="1" customWidth="1"/>
    <col min="3823" max="3823" width="15.42578125" style="9" bestFit="1" customWidth="1"/>
    <col min="3824" max="3824" width="13.42578125" style="9" bestFit="1" customWidth="1"/>
    <col min="3825" max="3825" width="14.7109375" style="9" customWidth="1"/>
    <col min="3826" max="3835" width="16" style="9" customWidth="1"/>
    <col min="3836" max="3836" width="13.85546875" style="9" customWidth="1"/>
    <col min="3837" max="3837" width="13.42578125" style="9" customWidth="1"/>
    <col min="3838" max="3838" width="12.7109375" style="9" customWidth="1"/>
    <col min="3839" max="3839" width="15.7109375" style="9" bestFit="1" customWidth="1"/>
    <col min="3840" max="3840" width="14.140625" style="9" customWidth="1"/>
    <col min="3841" max="3841" width="15.85546875" style="9" bestFit="1" customWidth="1"/>
    <col min="3842" max="3842" width="13.85546875" style="9" bestFit="1" customWidth="1"/>
    <col min="3843" max="3843" width="12.85546875" style="9" customWidth="1"/>
    <col min="3844" max="3844" width="16" style="9" customWidth="1"/>
    <col min="3845" max="3845" width="11.42578125" style="9" bestFit="1" customWidth="1"/>
    <col min="3846" max="3846" width="14.85546875" style="9" bestFit="1" customWidth="1"/>
    <col min="3847" max="3847" width="13.85546875" style="9" bestFit="1" customWidth="1"/>
    <col min="3848" max="3848" width="13.85546875" style="9" customWidth="1"/>
    <col min="3849" max="3849" width="13.85546875" style="9" bestFit="1" customWidth="1"/>
    <col min="3850" max="3850" width="16" style="9" customWidth="1"/>
    <col min="3851" max="3851" width="13" style="9" customWidth="1"/>
    <col min="3852" max="3852" width="13.42578125" style="9" bestFit="1" customWidth="1"/>
    <col min="3853" max="3853" width="10.7109375" style="9" bestFit="1" customWidth="1"/>
    <col min="3854" max="3854" width="12" style="9" bestFit="1" customWidth="1"/>
    <col min="3855" max="3855" width="14.7109375" style="9" bestFit="1" customWidth="1"/>
    <col min="3856" max="3856" width="15.28515625" style="9" customWidth="1"/>
    <col min="3857" max="3857" width="12.28515625" style="9" customWidth="1"/>
    <col min="3858" max="3858" width="8" style="9" bestFit="1" customWidth="1"/>
    <col min="3859" max="3860" width="13" style="9" bestFit="1" customWidth="1"/>
    <col min="3861" max="3861" width="8.85546875" style="9" bestFit="1" customWidth="1"/>
    <col min="3862" max="3862" width="16" style="9" customWidth="1"/>
    <col min="3863" max="3863" width="11.28515625" style="9" customWidth="1"/>
    <col min="3864" max="3864" width="13" style="9" bestFit="1" customWidth="1"/>
    <col min="3865" max="3865" width="14.42578125" style="9" customWidth="1"/>
    <col min="3866" max="3866" width="13" style="9" bestFit="1" customWidth="1"/>
    <col min="3867" max="3867" width="16" style="9" customWidth="1"/>
    <col min="3868" max="3868" width="11" style="9" bestFit="1" customWidth="1"/>
    <col min="3869" max="3869" width="12.140625" style="9" bestFit="1" customWidth="1"/>
    <col min="3870" max="3870" width="13.7109375" style="9" bestFit="1" customWidth="1"/>
    <col min="3871" max="4060" width="10.7109375" style="9"/>
    <col min="4061" max="4061" width="3.140625" style="9" bestFit="1" customWidth="1"/>
    <col min="4062" max="4062" width="17" style="9" bestFit="1" customWidth="1"/>
    <col min="4063" max="4063" width="17.7109375" style="9" customWidth="1"/>
    <col min="4064" max="4064" width="9.85546875" style="9" customWidth="1"/>
    <col min="4065" max="4065" width="10.85546875" style="9" customWidth="1"/>
    <col min="4066" max="4066" width="32.42578125" style="9" bestFit="1" customWidth="1"/>
    <col min="4067" max="4076" width="16" style="9" customWidth="1"/>
    <col min="4077" max="4077" width="14.140625" style="9" bestFit="1" customWidth="1"/>
    <col min="4078" max="4078" width="13.42578125" style="9" bestFit="1" customWidth="1"/>
    <col min="4079" max="4079" width="15.42578125" style="9" bestFit="1" customWidth="1"/>
    <col min="4080" max="4080" width="13.42578125" style="9" bestFit="1" customWidth="1"/>
    <col min="4081" max="4081" width="14.7109375" style="9" customWidth="1"/>
    <col min="4082" max="4091" width="16" style="9" customWidth="1"/>
    <col min="4092" max="4092" width="13.85546875" style="9" customWidth="1"/>
    <col min="4093" max="4093" width="13.42578125" style="9" customWidth="1"/>
    <col min="4094" max="4094" width="12.7109375" style="9" customWidth="1"/>
    <col min="4095" max="4095" width="15.7109375" style="9" bestFit="1" customWidth="1"/>
    <col min="4096" max="4096" width="14.140625" style="9" customWidth="1"/>
    <col min="4097" max="4097" width="15.85546875" style="9" bestFit="1" customWidth="1"/>
    <col min="4098" max="4098" width="13.85546875" style="9" bestFit="1" customWidth="1"/>
    <col min="4099" max="4099" width="12.85546875" style="9" customWidth="1"/>
    <col min="4100" max="4100" width="16" style="9" customWidth="1"/>
    <col min="4101" max="4101" width="11.42578125" style="9" bestFit="1" customWidth="1"/>
    <col min="4102" max="4102" width="14.85546875" style="9" bestFit="1" customWidth="1"/>
    <col min="4103" max="4103" width="13.85546875" style="9" bestFit="1" customWidth="1"/>
    <col min="4104" max="4104" width="13.85546875" style="9" customWidth="1"/>
    <col min="4105" max="4105" width="13.85546875" style="9" bestFit="1" customWidth="1"/>
    <col min="4106" max="4106" width="16" style="9" customWidth="1"/>
    <col min="4107" max="4107" width="13" style="9" customWidth="1"/>
    <col min="4108" max="4108" width="13.42578125" style="9" bestFit="1" customWidth="1"/>
    <col min="4109" max="4109" width="10.7109375" style="9" bestFit="1" customWidth="1"/>
    <col min="4110" max="4110" width="12" style="9" bestFit="1" customWidth="1"/>
    <col min="4111" max="4111" width="14.7109375" style="9" bestFit="1" customWidth="1"/>
    <col min="4112" max="4112" width="15.28515625" style="9" customWidth="1"/>
    <col min="4113" max="4113" width="12.28515625" style="9" customWidth="1"/>
    <col min="4114" max="4114" width="8" style="9" bestFit="1" customWidth="1"/>
    <col min="4115" max="4116" width="13" style="9" bestFit="1" customWidth="1"/>
    <col min="4117" max="4117" width="8.85546875" style="9" bestFit="1" customWidth="1"/>
    <col min="4118" max="4118" width="16" style="9" customWidth="1"/>
    <col min="4119" max="4119" width="11.28515625" style="9" customWidth="1"/>
    <col min="4120" max="4120" width="13" style="9" bestFit="1" customWidth="1"/>
    <col min="4121" max="4121" width="14.42578125" style="9" customWidth="1"/>
    <col min="4122" max="4122" width="13" style="9" bestFit="1" customWidth="1"/>
    <col min="4123" max="4123" width="16" style="9" customWidth="1"/>
    <col min="4124" max="4124" width="11" style="9" bestFit="1" customWidth="1"/>
    <col min="4125" max="4125" width="12.140625" style="9" bestFit="1" customWidth="1"/>
    <col min="4126" max="4126" width="13.7109375" style="9" bestFit="1" customWidth="1"/>
    <col min="4127" max="4316" width="10.7109375" style="9"/>
    <col min="4317" max="4317" width="3.140625" style="9" bestFit="1" customWidth="1"/>
    <col min="4318" max="4318" width="17" style="9" bestFit="1" customWidth="1"/>
    <col min="4319" max="4319" width="17.7109375" style="9" customWidth="1"/>
    <col min="4320" max="4320" width="9.85546875" style="9" customWidth="1"/>
    <col min="4321" max="4321" width="10.85546875" style="9" customWidth="1"/>
    <col min="4322" max="4322" width="32.42578125" style="9" bestFit="1" customWidth="1"/>
    <col min="4323" max="4332" width="16" style="9" customWidth="1"/>
    <col min="4333" max="4333" width="14.140625" style="9" bestFit="1" customWidth="1"/>
    <col min="4334" max="4334" width="13.42578125" style="9" bestFit="1" customWidth="1"/>
    <col min="4335" max="4335" width="15.42578125" style="9" bestFit="1" customWidth="1"/>
    <col min="4336" max="4336" width="13.42578125" style="9" bestFit="1" customWidth="1"/>
    <col min="4337" max="4337" width="14.7109375" style="9" customWidth="1"/>
    <col min="4338" max="4347" width="16" style="9" customWidth="1"/>
    <col min="4348" max="4348" width="13.85546875" style="9" customWidth="1"/>
    <col min="4349" max="4349" width="13.42578125" style="9" customWidth="1"/>
    <col min="4350" max="4350" width="12.7109375" style="9" customWidth="1"/>
    <col min="4351" max="4351" width="15.7109375" style="9" bestFit="1" customWidth="1"/>
    <col min="4352" max="4352" width="14.140625" style="9" customWidth="1"/>
    <col min="4353" max="4353" width="15.85546875" style="9" bestFit="1" customWidth="1"/>
    <col min="4354" max="4354" width="13.85546875" style="9" bestFit="1" customWidth="1"/>
    <col min="4355" max="4355" width="12.85546875" style="9" customWidth="1"/>
    <col min="4356" max="4356" width="16" style="9" customWidth="1"/>
    <col min="4357" max="4357" width="11.42578125" style="9" bestFit="1" customWidth="1"/>
    <col min="4358" max="4358" width="14.85546875" style="9" bestFit="1" customWidth="1"/>
    <col min="4359" max="4359" width="13.85546875" style="9" bestFit="1" customWidth="1"/>
    <col min="4360" max="4360" width="13.85546875" style="9" customWidth="1"/>
    <col min="4361" max="4361" width="13.85546875" style="9" bestFit="1" customWidth="1"/>
    <col min="4362" max="4362" width="16" style="9" customWidth="1"/>
    <col min="4363" max="4363" width="13" style="9" customWidth="1"/>
    <col min="4364" max="4364" width="13.42578125" style="9" bestFit="1" customWidth="1"/>
    <col min="4365" max="4365" width="10.7109375" style="9" bestFit="1" customWidth="1"/>
    <col min="4366" max="4366" width="12" style="9" bestFit="1" customWidth="1"/>
    <col min="4367" max="4367" width="14.7109375" style="9" bestFit="1" customWidth="1"/>
    <col min="4368" max="4368" width="15.28515625" style="9" customWidth="1"/>
    <col min="4369" max="4369" width="12.28515625" style="9" customWidth="1"/>
    <col min="4370" max="4370" width="8" style="9" bestFit="1" customWidth="1"/>
    <col min="4371" max="4372" width="13" style="9" bestFit="1" customWidth="1"/>
    <col min="4373" max="4373" width="8.85546875" style="9" bestFit="1" customWidth="1"/>
    <col min="4374" max="4374" width="16" style="9" customWidth="1"/>
    <col min="4375" max="4375" width="11.28515625" style="9" customWidth="1"/>
    <col min="4376" max="4376" width="13" style="9" bestFit="1" customWidth="1"/>
    <col min="4377" max="4377" width="14.42578125" style="9" customWidth="1"/>
    <col min="4378" max="4378" width="13" style="9" bestFit="1" customWidth="1"/>
    <col min="4379" max="4379" width="16" style="9" customWidth="1"/>
    <col min="4380" max="4380" width="11" style="9" bestFit="1" customWidth="1"/>
    <col min="4381" max="4381" width="12.140625" style="9" bestFit="1" customWidth="1"/>
    <col min="4382" max="4382" width="13.7109375" style="9" bestFit="1" customWidth="1"/>
    <col min="4383" max="4572" width="10.7109375" style="9"/>
    <col min="4573" max="4573" width="3.140625" style="9" bestFit="1" customWidth="1"/>
    <col min="4574" max="4574" width="17" style="9" bestFit="1" customWidth="1"/>
    <col min="4575" max="4575" width="17.7109375" style="9" customWidth="1"/>
    <col min="4576" max="4576" width="9.85546875" style="9" customWidth="1"/>
    <col min="4577" max="4577" width="10.85546875" style="9" customWidth="1"/>
    <col min="4578" max="4578" width="32.42578125" style="9" bestFit="1" customWidth="1"/>
    <col min="4579" max="4588" width="16" style="9" customWidth="1"/>
    <col min="4589" max="4589" width="14.140625" style="9" bestFit="1" customWidth="1"/>
    <col min="4590" max="4590" width="13.42578125" style="9" bestFit="1" customWidth="1"/>
    <col min="4591" max="4591" width="15.42578125" style="9" bestFit="1" customWidth="1"/>
    <col min="4592" max="4592" width="13.42578125" style="9" bestFit="1" customWidth="1"/>
    <col min="4593" max="4593" width="14.7109375" style="9" customWidth="1"/>
    <col min="4594" max="4603" width="16" style="9" customWidth="1"/>
    <col min="4604" max="4604" width="13.85546875" style="9" customWidth="1"/>
    <col min="4605" max="4605" width="13.42578125" style="9" customWidth="1"/>
    <col min="4606" max="4606" width="12.7109375" style="9" customWidth="1"/>
    <col min="4607" max="4607" width="15.7109375" style="9" bestFit="1" customWidth="1"/>
    <col min="4608" max="4608" width="14.140625" style="9" customWidth="1"/>
    <col min="4609" max="4609" width="15.85546875" style="9" bestFit="1" customWidth="1"/>
    <col min="4610" max="4610" width="13.85546875" style="9" bestFit="1" customWidth="1"/>
    <col min="4611" max="4611" width="12.85546875" style="9" customWidth="1"/>
    <col min="4612" max="4612" width="16" style="9" customWidth="1"/>
    <col min="4613" max="4613" width="11.42578125" style="9" bestFit="1" customWidth="1"/>
    <col min="4614" max="4614" width="14.85546875" style="9" bestFit="1" customWidth="1"/>
    <col min="4615" max="4615" width="13.85546875" style="9" bestFit="1" customWidth="1"/>
    <col min="4616" max="4616" width="13.85546875" style="9" customWidth="1"/>
    <col min="4617" max="4617" width="13.85546875" style="9" bestFit="1" customWidth="1"/>
    <col min="4618" max="4618" width="16" style="9" customWidth="1"/>
    <col min="4619" max="4619" width="13" style="9" customWidth="1"/>
    <col min="4620" max="4620" width="13.42578125" style="9" bestFit="1" customWidth="1"/>
    <col min="4621" max="4621" width="10.7109375" style="9" bestFit="1" customWidth="1"/>
    <col min="4622" max="4622" width="12" style="9" bestFit="1" customWidth="1"/>
    <col min="4623" max="4623" width="14.7109375" style="9" bestFit="1" customWidth="1"/>
    <col min="4624" max="4624" width="15.28515625" style="9" customWidth="1"/>
    <col min="4625" max="4625" width="12.28515625" style="9" customWidth="1"/>
    <col min="4626" max="4626" width="8" style="9" bestFit="1" customWidth="1"/>
    <col min="4627" max="4628" width="13" style="9" bestFit="1" customWidth="1"/>
    <col min="4629" max="4629" width="8.85546875" style="9" bestFit="1" customWidth="1"/>
    <col min="4630" max="4630" width="16" style="9" customWidth="1"/>
    <col min="4631" max="4631" width="11.28515625" style="9" customWidth="1"/>
    <col min="4632" max="4632" width="13" style="9" bestFit="1" customWidth="1"/>
    <col min="4633" max="4633" width="14.42578125" style="9" customWidth="1"/>
    <col min="4634" max="4634" width="13" style="9" bestFit="1" customWidth="1"/>
    <col min="4635" max="4635" width="16" style="9" customWidth="1"/>
    <col min="4636" max="4636" width="11" style="9" bestFit="1" customWidth="1"/>
    <col min="4637" max="4637" width="12.140625" style="9" bestFit="1" customWidth="1"/>
    <col min="4638" max="4638" width="13.7109375" style="9" bestFit="1" customWidth="1"/>
    <col min="4639" max="4828" width="10.7109375" style="9"/>
    <col min="4829" max="4829" width="3.140625" style="9" bestFit="1" customWidth="1"/>
    <col min="4830" max="4830" width="17" style="9" bestFit="1" customWidth="1"/>
    <col min="4831" max="4831" width="17.7109375" style="9" customWidth="1"/>
    <col min="4832" max="4832" width="9.85546875" style="9" customWidth="1"/>
    <col min="4833" max="4833" width="10.85546875" style="9" customWidth="1"/>
    <col min="4834" max="4834" width="32.42578125" style="9" bestFit="1" customWidth="1"/>
    <col min="4835" max="4844" width="16" style="9" customWidth="1"/>
    <col min="4845" max="4845" width="14.140625" style="9" bestFit="1" customWidth="1"/>
    <col min="4846" max="4846" width="13.42578125" style="9" bestFit="1" customWidth="1"/>
    <col min="4847" max="4847" width="15.42578125" style="9" bestFit="1" customWidth="1"/>
    <col min="4848" max="4848" width="13.42578125" style="9" bestFit="1" customWidth="1"/>
    <col min="4849" max="4849" width="14.7109375" style="9" customWidth="1"/>
    <col min="4850" max="4859" width="16" style="9" customWidth="1"/>
    <col min="4860" max="4860" width="13.85546875" style="9" customWidth="1"/>
    <col min="4861" max="4861" width="13.42578125" style="9" customWidth="1"/>
    <col min="4862" max="4862" width="12.7109375" style="9" customWidth="1"/>
    <col min="4863" max="4863" width="15.7109375" style="9" bestFit="1" customWidth="1"/>
    <col min="4864" max="4864" width="14.140625" style="9" customWidth="1"/>
    <col min="4865" max="4865" width="15.85546875" style="9" bestFit="1" customWidth="1"/>
    <col min="4866" max="4866" width="13.85546875" style="9" bestFit="1" customWidth="1"/>
    <col min="4867" max="4867" width="12.85546875" style="9" customWidth="1"/>
    <col min="4868" max="4868" width="16" style="9" customWidth="1"/>
    <col min="4869" max="4869" width="11.42578125" style="9" bestFit="1" customWidth="1"/>
    <col min="4870" max="4870" width="14.85546875" style="9" bestFit="1" customWidth="1"/>
    <col min="4871" max="4871" width="13.85546875" style="9" bestFit="1" customWidth="1"/>
    <col min="4872" max="4872" width="13.85546875" style="9" customWidth="1"/>
    <col min="4873" max="4873" width="13.85546875" style="9" bestFit="1" customWidth="1"/>
    <col min="4874" max="4874" width="16" style="9" customWidth="1"/>
    <col min="4875" max="4875" width="13" style="9" customWidth="1"/>
    <col min="4876" max="4876" width="13.42578125" style="9" bestFit="1" customWidth="1"/>
    <col min="4877" max="4877" width="10.7109375" style="9" bestFit="1" customWidth="1"/>
    <col min="4878" max="4878" width="12" style="9" bestFit="1" customWidth="1"/>
    <col min="4879" max="4879" width="14.7109375" style="9" bestFit="1" customWidth="1"/>
    <col min="4880" max="4880" width="15.28515625" style="9" customWidth="1"/>
    <col min="4881" max="4881" width="12.28515625" style="9" customWidth="1"/>
    <col min="4882" max="4882" width="8" style="9" bestFit="1" customWidth="1"/>
    <col min="4883" max="4884" width="13" style="9" bestFit="1" customWidth="1"/>
    <col min="4885" max="4885" width="8.85546875" style="9" bestFit="1" customWidth="1"/>
    <col min="4886" max="4886" width="16" style="9" customWidth="1"/>
    <col min="4887" max="4887" width="11.28515625" style="9" customWidth="1"/>
    <col min="4888" max="4888" width="13" style="9" bestFit="1" customWidth="1"/>
    <col min="4889" max="4889" width="14.42578125" style="9" customWidth="1"/>
    <col min="4890" max="4890" width="13" style="9" bestFit="1" customWidth="1"/>
    <col min="4891" max="4891" width="16" style="9" customWidth="1"/>
    <col min="4892" max="4892" width="11" style="9" bestFit="1" customWidth="1"/>
    <col min="4893" max="4893" width="12.140625" style="9" bestFit="1" customWidth="1"/>
    <col min="4894" max="4894" width="13.7109375" style="9" bestFit="1" customWidth="1"/>
    <col min="4895" max="5084" width="10.7109375" style="9"/>
    <col min="5085" max="5085" width="3.140625" style="9" bestFit="1" customWidth="1"/>
    <col min="5086" max="5086" width="17" style="9" bestFit="1" customWidth="1"/>
    <col min="5087" max="5087" width="17.7109375" style="9" customWidth="1"/>
    <col min="5088" max="5088" width="9.85546875" style="9" customWidth="1"/>
    <col min="5089" max="5089" width="10.85546875" style="9" customWidth="1"/>
    <col min="5090" max="5090" width="32.42578125" style="9" bestFit="1" customWidth="1"/>
    <col min="5091" max="5100" width="16" style="9" customWidth="1"/>
    <col min="5101" max="5101" width="14.140625" style="9" bestFit="1" customWidth="1"/>
    <col min="5102" max="5102" width="13.42578125" style="9" bestFit="1" customWidth="1"/>
    <col min="5103" max="5103" width="15.42578125" style="9" bestFit="1" customWidth="1"/>
    <col min="5104" max="5104" width="13.42578125" style="9" bestFit="1" customWidth="1"/>
    <col min="5105" max="5105" width="14.7109375" style="9" customWidth="1"/>
    <col min="5106" max="5115" width="16" style="9" customWidth="1"/>
    <col min="5116" max="5116" width="13.85546875" style="9" customWidth="1"/>
    <col min="5117" max="5117" width="13.42578125" style="9" customWidth="1"/>
    <col min="5118" max="5118" width="12.7109375" style="9" customWidth="1"/>
    <col min="5119" max="5119" width="15.7109375" style="9" bestFit="1" customWidth="1"/>
    <col min="5120" max="5120" width="14.140625" style="9" customWidth="1"/>
    <col min="5121" max="5121" width="15.85546875" style="9" bestFit="1" customWidth="1"/>
    <col min="5122" max="5122" width="13.85546875" style="9" bestFit="1" customWidth="1"/>
    <col min="5123" max="5123" width="12.85546875" style="9" customWidth="1"/>
    <col min="5124" max="5124" width="16" style="9" customWidth="1"/>
    <col min="5125" max="5125" width="11.42578125" style="9" bestFit="1" customWidth="1"/>
    <col min="5126" max="5126" width="14.85546875" style="9" bestFit="1" customWidth="1"/>
    <col min="5127" max="5127" width="13.85546875" style="9" bestFit="1" customWidth="1"/>
    <col min="5128" max="5128" width="13.85546875" style="9" customWidth="1"/>
    <col min="5129" max="5129" width="13.85546875" style="9" bestFit="1" customWidth="1"/>
    <col min="5130" max="5130" width="16" style="9" customWidth="1"/>
    <col min="5131" max="5131" width="13" style="9" customWidth="1"/>
    <col min="5132" max="5132" width="13.42578125" style="9" bestFit="1" customWidth="1"/>
    <col min="5133" max="5133" width="10.7109375" style="9" bestFit="1" customWidth="1"/>
    <col min="5134" max="5134" width="12" style="9" bestFit="1" customWidth="1"/>
    <col min="5135" max="5135" width="14.7109375" style="9" bestFit="1" customWidth="1"/>
    <col min="5136" max="5136" width="15.28515625" style="9" customWidth="1"/>
    <col min="5137" max="5137" width="12.28515625" style="9" customWidth="1"/>
    <col min="5138" max="5138" width="8" style="9" bestFit="1" customWidth="1"/>
    <col min="5139" max="5140" width="13" style="9" bestFit="1" customWidth="1"/>
    <col min="5141" max="5141" width="8.85546875" style="9" bestFit="1" customWidth="1"/>
    <col min="5142" max="5142" width="16" style="9" customWidth="1"/>
    <col min="5143" max="5143" width="11.28515625" style="9" customWidth="1"/>
    <col min="5144" max="5144" width="13" style="9" bestFit="1" customWidth="1"/>
    <col min="5145" max="5145" width="14.42578125" style="9" customWidth="1"/>
    <col min="5146" max="5146" width="13" style="9" bestFit="1" customWidth="1"/>
    <col min="5147" max="5147" width="16" style="9" customWidth="1"/>
    <col min="5148" max="5148" width="11" style="9" bestFit="1" customWidth="1"/>
    <col min="5149" max="5149" width="12.140625" style="9" bestFit="1" customWidth="1"/>
    <col min="5150" max="5150" width="13.7109375" style="9" bestFit="1" customWidth="1"/>
    <col min="5151" max="5340" width="10.7109375" style="9"/>
    <col min="5341" max="5341" width="3.140625" style="9" bestFit="1" customWidth="1"/>
    <col min="5342" max="5342" width="17" style="9" bestFit="1" customWidth="1"/>
    <col min="5343" max="5343" width="17.7109375" style="9" customWidth="1"/>
    <col min="5344" max="5344" width="9.85546875" style="9" customWidth="1"/>
    <col min="5345" max="5345" width="10.85546875" style="9" customWidth="1"/>
    <col min="5346" max="5346" width="32.42578125" style="9" bestFit="1" customWidth="1"/>
    <col min="5347" max="5356" width="16" style="9" customWidth="1"/>
    <col min="5357" max="5357" width="14.140625" style="9" bestFit="1" customWidth="1"/>
    <col min="5358" max="5358" width="13.42578125" style="9" bestFit="1" customWidth="1"/>
    <col min="5359" max="5359" width="15.42578125" style="9" bestFit="1" customWidth="1"/>
    <col min="5360" max="5360" width="13.42578125" style="9" bestFit="1" customWidth="1"/>
    <col min="5361" max="5361" width="14.7109375" style="9" customWidth="1"/>
    <col min="5362" max="5371" width="16" style="9" customWidth="1"/>
    <col min="5372" max="5372" width="13.85546875" style="9" customWidth="1"/>
    <col min="5373" max="5373" width="13.42578125" style="9" customWidth="1"/>
    <col min="5374" max="5374" width="12.7109375" style="9" customWidth="1"/>
    <col min="5375" max="5375" width="15.7109375" style="9" bestFit="1" customWidth="1"/>
    <col min="5376" max="5376" width="14.140625" style="9" customWidth="1"/>
    <col min="5377" max="5377" width="15.85546875" style="9" bestFit="1" customWidth="1"/>
    <col min="5378" max="5378" width="13.85546875" style="9" bestFit="1" customWidth="1"/>
    <col min="5379" max="5379" width="12.85546875" style="9" customWidth="1"/>
    <col min="5380" max="5380" width="16" style="9" customWidth="1"/>
    <col min="5381" max="5381" width="11.42578125" style="9" bestFit="1" customWidth="1"/>
    <col min="5382" max="5382" width="14.85546875" style="9" bestFit="1" customWidth="1"/>
    <col min="5383" max="5383" width="13.85546875" style="9" bestFit="1" customWidth="1"/>
    <col min="5384" max="5384" width="13.85546875" style="9" customWidth="1"/>
    <col min="5385" max="5385" width="13.85546875" style="9" bestFit="1" customWidth="1"/>
    <col min="5386" max="5386" width="16" style="9" customWidth="1"/>
    <col min="5387" max="5387" width="13" style="9" customWidth="1"/>
    <col min="5388" max="5388" width="13.42578125" style="9" bestFit="1" customWidth="1"/>
    <col min="5389" max="5389" width="10.7109375" style="9" bestFit="1" customWidth="1"/>
    <col min="5390" max="5390" width="12" style="9" bestFit="1" customWidth="1"/>
    <col min="5391" max="5391" width="14.7109375" style="9" bestFit="1" customWidth="1"/>
    <col min="5392" max="5392" width="15.28515625" style="9" customWidth="1"/>
    <col min="5393" max="5393" width="12.28515625" style="9" customWidth="1"/>
    <col min="5394" max="5394" width="8" style="9" bestFit="1" customWidth="1"/>
    <col min="5395" max="5396" width="13" style="9" bestFit="1" customWidth="1"/>
    <col min="5397" max="5397" width="8.85546875" style="9" bestFit="1" customWidth="1"/>
    <col min="5398" max="5398" width="16" style="9" customWidth="1"/>
    <col min="5399" max="5399" width="11.28515625" style="9" customWidth="1"/>
    <col min="5400" max="5400" width="13" style="9" bestFit="1" customWidth="1"/>
    <col min="5401" max="5401" width="14.42578125" style="9" customWidth="1"/>
    <col min="5402" max="5402" width="13" style="9" bestFit="1" customWidth="1"/>
    <col min="5403" max="5403" width="16" style="9" customWidth="1"/>
    <col min="5404" max="5404" width="11" style="9" bestFit="1" customWidth="1"/>
    <col min="5405" max="5405" width="12.140625" style="9" bestFit="1" customWidth="1"/>
    <col min="5406" max="5406" width="13.7109375" style="9" bestFit="1" customWidth="1"/>
    <col min="5407" max="5596" width="10.7109375" style="9"/>
    <col min="5597" max="5597" width="3.140625" style="9" bestFit="1" customWidth="1"/>
    <col min="5598" max="5598" width="17" style="9" bestFit="1" customWidth="1"/>
    <col min="5599" max="5599" width="17.7109375" style="9" customWidth="1"/>
    <col min="5600" max="5600" width="9.85546875" style="9" customWidth="1"/>
    <col min="5601" max="5601" width="10.85546875" style="9" customWidth="1"/>
    <col min="5602" max="5602" width="32.42578125" style="9" bestFit="1" customWidth="1"/>
    <col min="5603" max="5612" width="16" style="9" customWidth="1"/>
    <col min="5613" max="5613" width="14.140625" style="9" bestFit="1" customWidth="1"/>
    <col min="5614" max="5614" width="13.42578125" style="9" bestFit="1" customWidth="1"/>
    <col min="5615" max="5615" width="15.42578125" style="9" bestFit="1" customWidth="1"/>
    <col min="5616" max="5616" width="13.42578125" style="9" bestFit="1" customWidth="1"/>
    <col min="5617" max="5617" width="14.7109375" style="9" customWidth="1"/>
    <col min="5618" max="5627" width="16" style="9" customWidth="1"/>
    <col min="5628" max="5628" width="13.85546875" style="9" customWidth="1"/>
    <col min="5629" max="5629" width="13.42578125" style="9" customWidth="1"/>
    <col min="5630" max="5630" width="12.7109375" style="9" customWidth="1"/>
    <col min="5631" max="5631" width="15.7109375" style="9" bestFit="1" customWidth="1"/>
    <col min="5632" max="5632" width="14.140625" style="9" customWidth="1"/>
    <col min="5633" max="5633" width="15.85546875" style="9" bestFit="1" customWidth="1"/>
    <col min="5634" max="5634" width="13.85546875" style="9" bestFit="1" customWidth="1"/>
    <col min="5635" max="5635" width="12.85546875" style="9" customWidth="1"/>
    <col min="5636" max="5636" width="16" style="9" customWidth="1"/>
    <col min="5637" max="5637" width="11.42578125" style="9" bestFit="1" customWidth="1"/>
    <col min="5638" max="5638" width="14.85546875" style="9" bestFit="1" customWidth="1"/>
    <col min="5639" max="5639" width="13.85546875" style="9" bestFit="1" customWidth="1"/>
    <col min="5640" max="5640" width="13.85546875" style="9" customWidth="1"/>
    <col min="5641" max="5641" width="13.85546875" style="9" bestFit="1" customWidth="1"/>
    <col min="5642" max="5642" width="16" style="9" customWidth="1"/>
    <col min="5643" max="5643" width="13" style="9" customWidth="1"/>
    <col min="5644" max="5644" width="13.42578125" style="9" bestFit="1" customWidth="1"/>
    <col min="5645" max="5645" width="10.7109375" style="9" bestFit="1" customWidth="1"/>
    <col min="5646" max="5646" width="12" style="9" bestFit="1" customWidth="1"/>
    <col min="5647" max="5647" width="14.7109375" style="9" bestFit="1" customWidth="1"/>
    <col min="5648" max="5648" width="15.28515625" style="9" customWidth="1"/>
    <col min="5649" max="5649" width="12.28515625" style="9" customWidth="1"/>
    <col min="5650" max="5650" width="8" style="9" bestFit="1" customWidth="1"/>
    <col min="5651" max="5652" width="13" style="9" bestFit="1" customWidth="1"/>
    <col min="5653" max="5653" width="8.85546875" style="9" bestFit="1" customWidth="1"/>
    <col min="5654" max="5654" width="16" style="9" customWidth="1"/>
    <col min="5655" max="5655" width="11.28515625" style="9" customWidth="1"/>
    <col min="5656" max="5656" width="13" style="9" bestFit="1" customWidth="1"/>
    <col min="5657" max="5657" width="14.42578125" style="9" customWidth="1"/>
    <col min="5658" max="5658" width="13" style="9" bestFit="1" customWidth="1"/>
    <col min="5659" max="5659" width="16" style="9" customWidth="1"/>
    <col min="5660" max="5660" width="11" style="9" bestFit="1" customWidth="1"/>
    <col min="5661" max="5661" width="12.140625" style="9" bestFit="1" customWidth="1"/>
    <col min="5662" max="5662" width="13.7109375" style="9" bestFit="1" customWidth="1"/>
    <col min="5663" max="5852" width="10.7109375" style="9"/>
    <col min="5853" max="5853" width="3.140625" style="9" bestFit="1" customWidth="1"/>
    <col min="5854" max="5854" width="17" style="9" bestFit="1" customWidth="1"/>
    <col min="5855" max="5855" width="17.7109375" style="9" customWidth="1"/>
    <col min="5856" max="5856" width="9.85546875" style="9" customWidth="1"/>
    <col min="5857" max="5857" width="10.85546875" style="9" customWidth="1"/>
    <col min="5858" max="5858" width="32.42578125" style="9" bestFit="1" customWidth="1"/>
    <col min="5859" max="5868" width="16" style="9" customWidth="1"/>
    <col min="5869" max="5869" width="14.140625" style="9" bestFit="1" customWidth="1"/>
    <col min="5870" max="5870" width="13.42578125" style="9" bestFit="1" customWidth="1"/>
    <col min="5871" max="5871" width="15.42578125" style="9" bestFit="1" customWidth="1"/>
    <col min="5872" max="5872" width="13.42578125" style="9" bestFit="1" customWidth="1"/>
    <col min="5873" max="5873" width="14.7109375" style="9" customWidth="1"/>
    <col min="5874" max="5883" width="16" style="9" customWidth="1"/>
    <col min="5884" max="5884" width="13.85546875" style="9" customWidth="1"/>
    <col min="5885" max="5885" width="13.42578125" style="9" customWidth="1"/>
    <col min="5886" max="5886" width="12.7109375" style="9" customWidth="1"/>
    <col min="5887" max="5887" width="15.7109375" style="9" bestFit="1" customWidth="1"/>
    <col min="5888" max="5888" width="14.140625" style="9" customWidth="1"/>
    <col min="5889" max="5889" width="15.85546875" style="9" bestFit="1" customWidth="1"/>
    <col min="5890" max="5890" width="13.85546875" style="9" bestFit="1" customWidth="1"/>
    <col min="5891" max="5891" width="12.85546875" style="9" customWidth="1"/>
    <col min="5892" max="5892" width="16" style="9" customWidth="1"/>
    <col min="5893" max="5893" width="11.42578125" style="9" bestFit="1" customWidth="1"/>
    <col min="5894" max="5894" width="14.85546875" style="9" bestFit="1" customWidth="1"/>
    <col min="5895" max="5895" width="13.85546875" style="9" bestFit="1" customWidth="1"/>
    <col min="5896" max="5896" width="13.85546875" style="9" customWidth="1"/>
    <col min="5897" max="5897" width="13.85546875" style="9" bestFit="1" customWidth="1"/>
    <col min="5898" max="5898" width="16" style="9" customWidth="1"/>
    <col min="5899" max="5899" width="13" style="9" customWidth="1"/>
    <col min="5900" max="5900" width="13.42578125" style="9" bestFit="1" customWidth="1"/>
    <col min="5901" max="5901" width="10.7109375" style="9" bestFit="1" customWidth="1"/>
    <col min="5902" max="5902" width="12" style="9" bestFit="1" customWidth="1"/>
    <col min="5903" max="5903" width="14.7109375" style="9" bestFit="1" customWidth="1"/>
    <col min="5904" max="5904" width="15.28515625" style="9" customWidth="1"/>
    <col min="5905" max="5905" width="12.28515625" style="9" customWidth="1"/>
    <col min="5906" max="5906" width="8" style="9" bestFit="1" customWidth="1"/>
    <col min="5907" max="5908" width="13" style="9" bestFit="1" customWidth="1"/>
    <col min="5909" max="5909" width="8.85546875" style="9" bestFit="1" customWidth="1"/>
    <col min="5910" max="5910" width="16" style="9" customWidth="1"/>
    <col min="5911" max="5911" width="11.28515625" style="9" customWidth="1"/>
    <col min="5912" max="5912" width="13" style="9" bestFit="1" customWidth="1"/>
    <col min="5913" max="5913" width="14.42578125" style="9" customWidth="1"/>
    <col min="5914" max="5914" width="13" style="9" bestFit="1" customWidth="1"/>
    <col min="5915" max="5915" width="16" style="9" customWidth="1"/>
    <col min="5916" max="5916" width="11" style="9" bestFit="1" customWidth="1"/>
    <col min="5917" max="5917" width="12.140625" style="9" bestFit="1" customWidth="1"/>
    <col min="5918" max="5918" width="13.7109375" style="9" bestFit="1" customWidth="1"/>
    <col min="5919" max="6108" width="10.7109375" style="9"/>
    <col min="6109" max="6109" width="3.140625" style="9" bestFit="1" customWidth="1"/>
    <col min="6110" max="6110" width="17" style="9" bestFit="1" customWidth="1"/>
    <col min="6111" max="6111" width="17.7109375" style="9" customWidth="1"/>
    <col min="6112" max="6112" width="9.85546875" style="9" customWidth="1"/>
    <col min="6113" max="6113" width="10.85546875" style="9" customWidth="1"/>
    <col min="6114" max="6114" width="32.42578125" style="9" bestFit="1" customWidth="1"/>
    <col min="6115" max="6124" width="16" style="9" customWidth="1"/>
    <col min="6125" max="6125" width="14.140625" style="9" bestFit="1" customWidth="1"/>
    <col min="6126" max="6126" width="13.42578125" style="9" bestFit="1" customWidth="1"/>
    <col min="6127" max="6127" width="15.42578125" style="9" bestFit="1" customWidth="1"/>
    <col min="6128" max="6128" width="13.42578125" style="9" bestFit="1" customWidth="1"/>
    <col min="6129" max="6129" width="14.7109375" style="9" customWidth="1"/>
    <col min="6130" max="6139" width="16" style="9" customWidth="1"/>
    <col min="6140" max="6140" width="13.85546875" style="9" customWidth="1"/>
    <col min="6141" max="6141" width="13.42578125" style="9" customWidth="1"/>
    <col min="6142" max="6142" width="12.7109375" style="9" customWidth="1"/>
    <col min="6143" max="6143" width="15.7109375" style="9" bestFit="1" customWidth="1"/>
    <col min="6144" max="6144" width="14.140625" style="9" customWidth="1"/>
    <col min="6145" max="6145" width="15.85546875" style="9" bestFit="1" customWidth="1"/>
    <col min="6146" max="6146" width="13.85546875" style="9" bestFit="1" customWidth="1"/>
    <col min="6147" max="6147" width="12.85546875" style="9" customWidth="1"/>
    <col min="6148" max="6148" width="16" style="9" customWidth="1"/>
    <col min="6149" max="6149" width="11.42578125" style="9" bestFit="1" customWidth="1"/>
    <col min="6150" max="6150" width="14.85546875" style="9" bestFit="1" customWidth="1"/>
    <col min="6151" max="6151" width="13.85546875" style="9" bestFit="1" customWidth="1"/>
    <col min="6152" max="6152" width="13.85546875" style="9" customWidth="1"/>
    <col min="6153" max="6153" width="13.85546875" style="9" bestFit="1" customWidth="1"/>
    <col min="6154" max="6154" width="16" style="9" customWidth="1"/>
    <col min="6155" max="6155" width="13" style="9" customWidth="1"/>
    <col min="6156" max="6156" width="13.42578125" style="9" bestFit="1" customWidth="1"/>
    <col min="6157" max="6157" width="10.7109375" style="9" bestFit="1" customWidth="1"/>
    <col min="6158" max="6158" width="12" style="9" bestFit="1" customWidth="1"/>
    <col min="6159" max="6159" width="14.7109375" style="9" bestFit="1" customWidth="1"/>
    <col min="6160" max="6160" width="15.28515625" style="9" customWidth="1"/>
    <col min="6161" max="6161" width="12.28515625" style="9" customWidth="1"/>
    <col min="6162" max="6162" width="8" style="9" bestFit="1" customWidth="1"/>
    <col min="6163" max="6164" width="13" style="9" bestFit="1" customWidth="1"/>
    <col min="6165" max="6165" width="8.85546875" style="9" bestFit="1" customWidth="1"/>
    <col min="6166" max="6166" width="16" style="9" customWidth="1"/>
    <col min="6167" max="6167" width="11.28515625" style="9" customWidth="1"/>
    <col min="6168" max="6168" width="13" style="9" bestFit="1" customWidth="1"/>
    <col min="6169" max="6169" width="14.42578125" style="9" customWidth="1"/>
    <col min="6170" max="6170" width="13" style="9" bestFit="1" customWidth="1"/>
    <col min="6171" max="6171" width="16" style="9" customWidth="1"/>
    <col min="6172" max="6172" width="11" style="9" bestFit="1" customWidth="1"/>
    <col min="6173" max="6173" width="12.140625" style="9" bestFit="1" customWidth="1"/>
    <col min="6174" max="6174" width="13.7109375" style="9" bestFit="1" customWidth="1"/>
    <col min="6175" max="6364" width="10.7109375" style="9"/>
    <col min="6365" max="6365" width="3.140625" style="9" bestFit="1" customWidth="1"/>
    <col min="6366" max="6366" width="17" style="9" bestFit="1" customWidth="1"/>
    <col min="6367" max="6367" width="17.7109375" style="9" customWidth="1"/>
    <col min="6368" max="6368" width="9.85546875" style="9" customWidth="1"/>
    <col min="6369" max="6369" width="10.85546875" style="9" customWidth="1"/>
    <col min="6370" max="6370" width="32.42578125" style="9" bestFit="1" customWidth="1"/>
    <col min="6371" max="6380" width="16" style="9" customWidth="1"/>
    <col min="6381" max="6381" width="14.140625" style="9" bestFit="1" customWidth="1"/>
    <col min="6382" max="6382" width="13.42578125" style="9" bestFit="1" customWidth="1"/>
    <col min="6383" max="6383" width="15.42578125" style="9" bestFit="1" customWidth="1"/>
    <col min="6384" max="6384" width="13.42578125" style="9" bestFit="1" customWidth="1"/>
    <col min="6385" max="6385" width="14.7109375" style="9" customWidth="1"/>
    <col min="6386" max="6395" width="16" style="9" customWidth="1"/>
    <col min="6396" max="6396" width="13.85546875" style="9" customWidth="1"/>
    <col min="6397" max="6397" width="13.42578125" style="9" customWidth="1"/>
    <col min="6398" max="6398" width="12.7109375" style="9" customWidth="1"/>
    <col min="6399" max="6399" width="15.7109375" style="9" bestFit="1" customWidth="1"/>
    <col min="6400" max="6400" width="14.140625" style="9" customWidth="1"/>
    <col min="6401" max="6401" width="15.85546875" style="9" bestFit="1" customWidth="1"/>
    <col min="6402" max="6402" width="13.85546875" style="9" bestFit="1" customWidth="1"/>
    <col min="6403" max="6403" width="12.85546875" style="9" customWidth="1"/>
    <col min="6404" max="6404" width="16" style="9" customWidth="1"/>
    <col min="6405" max="6405" width="11.42578125" style="9" bestFit="1" customWidth="1"/>
    <col min="6406" max="6406" width="14.85546875" style="9" bestFit="1" customWidth="1"/>
    <col min="6407" max="6407" width="13.85546875" style="9" bestFit="1" customWidth="1"/>
    <col min="6408" max="6408" width="13.85546875" style="9" customWidth="1"/>
    <col min="6409" max="6409" width="13.85546875" style="9" bestFit="1" customWidth="1"/>
    <col min="6410" max="6410" width="16" style="9" customWidth="1"/>
    <col min="6411" max="6411" width="13" style="9" customWidth="1"/>
    <col min="6412" max="6412" width="13.42578125" style="9" bestFit="1" customWidth="1"/>
    <col min="6413" max="6413" width="10.7109375" style="9" bestFit="1" customWidth="1"/>
    <col min="6414" max="6414" width="12" style="9" bestFit="1" customWidth="1"/>
    <col min="6415" max="6415" width="14.7109375" style="9" bestFit="1" customWidth="1"/>
    <col min="6416" max="6416" width="15.28515625" style="9" customWidth="1"/>
    <col min="6417" max="6417" width="12.28515625" style="9" customWidth="1"/>
    <col min="6418" max="6418" width="8" style="9" bestFit="1" customWidth="1"/>
    <col min="6419" max="6420" width="13" style="9" bestFit="1" customWidth="1"/>
    <col min="6421" max="6421" width="8.85546875" style="9" bestFit="1" customWidth="1"/>
    <col min="6422" max="6422" width="16" style="9" customWidth="1"/>
    <col min="6423" max="6423" width="11.28515625" style="9" customWidth="1"/>
    <col min="6424" max="6424" width="13" style="9" bestFit="1" customWidth="1"/>
    <col min="6425" max="6425" width="14.42578125" style="9" customWidth="1"/>
    <col min="6426" max="6426" width="13" style="9" bestFit="1" customWidth="1"/>
    <col min="6427" max="6427" width="16" style="9" customWidth="1"/>
    <col min="6428" max="6428" width="11" style="9" bestFit="1" customWidth="1"/>
    <col min="6429" max="6429" width="12.140625" style="9" bestFit="1" customWidth="1"/>
    <col min="6430" max="6430" width="13.7109375" style="9" bestFit="1" customWidth="1"/>
    <col min="6431" max="6620" width="10.7109375" style="9"/>
    <col min="6621" max="6621" width="3.140625" style="9" bestFit="1" customWidth="1"/>
    <col min="6622" max="6622" width="17" style="9" bestFit="1" customWidth="1"/>
    <col min="6623" max="6623" width="17.7109375" style="9" customWidth="1"/>
    <col min="6624" max="6624" width="9.85546875" style="9" customWidth="1"/>
    <col min="6625" max="6625" width="10.85546875" style="9" customWidth="1"/>
    <col min="6626" max="6626" width="32.42578125" style="9" bestFit="1" customWidth="1"/>
    <col min="6627" max="6636" width="16" style="9" customWidth="1"/>
    <col min="6637" max="6637" width="14.140625" style="9" bestFit="1" customWidth="1"/>
    <col min="6638" max="6638" width="13.42578125" style="9" bestFit="1" customWidth="1"/>
    <col min="6639" max="6639" width="15.42578125" style="9" bestFit="1" customWidth="1"/>
    <col min="6640" max="6640" width="13.42578125" style="9" bestFit="1" customWidth="1"/>
    <col min="6641" max="6641" width="14.7109375" style="9" customWidth="1"/>
    <col min="6642" max="6651" width="16" style="9" customWidth="1"/>
    <col min="6652" max="6652" width="13.85546875" style="9" customWidth="1"/>
    <col min="6653" max="6653" width="13.42578125" style="9" customWidth="1"/>
    <col min="6654" max="6654" width="12.7109375" style="9" customWidth="1"/>
    <col min="6655" max="6655" width="15.7109375" style="9" bestFit="1" customWidth="1"/>
    <col min="6656" max="6656" width="14.140625" style="9" customWidth="1"/>
    <col min="6657" max="6657" width="15.85546875" style="9" bestFit="1" customWidth="1"/>
    <col min="6658" max="6658" width="13.85546875" style="9" bestFit="1" customWidth="1"/>
    <col min="6659" max="6659" width="12.85546875" style="9" customWidth="1"/>
    <col min="6660" max="6660" width="16" style="9" customWidth="1"/>
    <col min="6661" max="6661" width="11.42578125" style="9" bestFit="1" customWidth="1"/>
    <col min="6662" max="6662" width="14.85546875" style="9" bestFit="1" customWidth="1"/>
    <col min="6663" max="6663" width="13.85546875" style="9" bestFit="1" customWidth="1"/>
    <col min="6664" max="6664" width="13.85546875" style="9" customWidth="1"/>
    <col min="6665" max="6665" width="13.85546875" style="9" bestFit="1" customWidth="1"/>
    <col min="6666" max="6666" width="16" style="9" customWidth="1"/>
    <col min="6667" max="6667" width="13" style="9" customWidth="1"/>
    <col min="6668" max="6668" width="13.42578125" style="9" bestFit="1" customWidth="1"/>
    <col min="6669" max="6669" width="10.7109375" style="9" bestFit="1" customWidth="1"/>
    <col min="6670" max="6670" width="12" style="9" bestFit="1" customWidth="1"/>
    <col min="6671" max="6671" width="14.7109375" style="9" bestFit="1" customWidth="1"/>
    <col min="6672" max="6672" width="15.28515625" style="9" customWidth="1"/>
    <col min="6673" max="6673" width="12.28515625" style="9" customWidth="1"/>
    <col min="6674" max="6674" width="8" style="9" bestFit="1" customWidth="1"/>
    <col min="6675" max="6676" width="13" style="9" bestFit="1" customWidth="1"/>
    <col min="6677" max="6677" width="8.85546875" style="9" bestFit="1" customWidth="1"/>
    <col min="6678" max="6678" width="16" style="9" customWidth="1"/>
    <col min="6679" max="6679" width="11.28515625" style="9" customWidth="1"/>
    <col min="6680" max="6680" width="13" style="9" bestFit="1" customWidth="1"/>
    <col min="6681" max="6681" width="14.42578125" style="9" customWidth="1"/>
    <col min="6682" max="6682" width="13" style="9" bestFit="1" customWidth="1"/>
    <col min="6683" max="6683" width="16" style="9" customWidth="1"/>
    <col min="6684" max="6684" width="11" style="9" bestFit="1" customWidth="1"/>
    <col min="6685" max="6685" width="12.140625" style="9" bestFit="1" customWidth="1"/>
    <col min="6686" max="6686" width="13.7109375" style="9" bestFit="1" customWidth="1"/>
    <col min="6687" max="6876" width="10.7109375" style="9"/>
    <col min="6877" max="6877" width="3.140625" style="9" bestFit="1" customWidth="1"/>
    <col min="6878" max="6878" width="17" style="9" bestFit="1" customWidth="1"/>
    <col min="6879" max="6879" width="17.7109375" style="9" customWidth="1"/>
    <col min="6880" max="6880" width="9.85546875" style="9" customWidth="1"/>
    <col min="6881" max="6881" width="10.85546875" style="9" customWidth="1"/>
    <col min="6882" max="6882" width="32.42578125" style="9" bestFit="1" customWidth="1"/>
    <col min="6883" max="6892" width="16" style="9" customWidth="1"/>
    <col min="6893" max="6893" width="14.140625" style="9" bestFit="1" customWidth="1"/>
    <col min="6894" max="6894" width="13.42578125" style="9" bestFit="1" customWidth="1"/>
    <col min="6895" max="6895" width="15.42578125" style="9" bestFit="1" customWidth="1"/>
    <col min="6896" max="6896" width="13.42578125" style="9" bestFit="1" customWidth="1"/>
    <col min="6897" max="6897" width="14.7109375" style="9" customWidth="1"/>
    <col min="6898" max="6907" width="16" style="9" customWidth="1"/>
    <col min="6908" max="6908" width="13.85546875" style="9" customWidth="1"/>
    <col min="6909" max="6909" width="13.42578125" style="9" customWidth="1"/>
    <col min="6910" max="6910" width="12.7109375" style="9" customWidth="1"/>
    <col min="6911" max="6911" width="15.7109375" style="9" bestFit="1" customWidth="1"/>
    <col min="6912" max="6912" width="14.140625" style="9" customWidth="1"/>
    <col min="6913" max="6913" width="15.85546875" style="9" bestFit="1" customWidth="1"/>
    <col min="6914" max="6914" width="13.85546875" style="9" bestFit="1" customWidth="1"/>
    <col min="6915" max="6915" width="12.85546875" style="9" customWidth="1"/>
    <col min="6916" max="6916" width="16" style="9" customWidth="1"/>
    <col min="6917" max="6917" width="11.42578125" style="9" bestFit="1" customWidth="1"/>
    <col min="6918" max="6918" width="14.85546875" style="9" bestFit="1" customWidth="1"/>
    <col min="6919" max="6919" width="13.85546875" style="9" bestFit="1" customWidth="1"/>
    <col min="6920" max="6920" width="13.85546875" style="9" customWidth="1"/>
    <col min="6921" max="6921" width="13.85546875" style="9" bestFit="1" customWidth="1"/>
    <col min="6922" max="6922" width="16" style="9" customWidth="1"/>
    <col min="6923" max="6923" width="13" style="9" customWidth="1"/>
    <col min="6924" max="6924" width="13.42578125" style="9" bestFit="1" customWidth="1"/>
    <col min="6925" max="6925" width="10.7109375" style="9" bestFit="1" customWidth="1"/>
    <col min="6926" max="6926" width="12" style="9" bestFit="1" customWidth="1"/>
    <col min="6927" max="6927" width="14.7109375" style="9" bestFit="1" customWidth="1"/>
    <col min="6928" max="6928" width="15.28515625" style="9" customWidth="1"/>
    <col min="6929" max="6929" width="12.28515625" style="9" customWidth="1"/>
    <col min="6930" max="6930" width="8" style="9" bestFit="1" customWidth="1"/>
    <col min="6931" max="6932" width="13" style="9" bestFit="1" customWidth="1"/>
    <col min="6933" max="6933" width="8.85546875" style="9" bestFit="1" customWidth="1"/>
    <col min="6934" max="6934" width="16" style="9" customWidth="1"/>
    <col min="6935" max="6935" width="11.28515625" style="9" customWidth="1"/>
    <col min="6936" max="6936" width="13" style="9" bestFit="1" customWidth="1"/>
    <col min="6937" max="6937" width="14.42578125" style="9" customWidth="1"/>
    <col min="6938" max="6938" width="13" style="9" bestFit="1" customWidth="1"/>
    <col min="6939" max="6939" width="16" style="9" customWidth="1"/>
    <col min="6940" max="6940" width="11" style="9" bestFit="1" customWidth="1"/>
    <col min="6941" max="6941" width="12.140625" style="9" bestFit="1" customWidth="1"/>
    <col min="6942" max="6942" width="13.7109375" style="9" bestFit="1" customWidth="1"/>
    <col min="6943" max="7132" width="10.7109375" style="9"/>
    <col min="7133" max="7133" width="3.140625" style="9" bestFit="1" customWidth="1"/>
    <col min="7134" max="7134" width="17" style="9" bestFit="1" customWidth="1"/>
    <col min="7135" max="7135" width="17.7109375" style="9" customWidth="1"/>
    <col min="7136" max="7136" width="9.85546875" style="9" customWidth="1"/>
    <col min="7137" max="7137" width="10.85546875" style="9" customWidth="1"/>
    <col min="7138" max="7138" width="32.42578125" style="9" bestFit="1" customWidth="1"/>
    <col min="7139" max="7148" width="16" style="9" customWidth="1"/>
    <col min="7149" max="7149" width="14.140625" style="9" bestFit="1" customWidth="1"/>
    <col min="7150" max="7150" width="13.42578125" style="9" bestFit="1" customWidth="1"/>
    <col min="7151" max="7151" width="15.42578125" style="9" bestFit="1" customWidth="1"/>
    <col min="7152" max="7152" width="13.42578125" style="9" bestFit="1" customWidth="1"/>
    <col min="7153" max="7153" width="14.7109375" style="9" customWidth="1"/>
    <col min="7154" max="7163" width="16" style="9" customWidth="1"/>
    <col min="7164" max="7164" width="13.85546875" style="9" customWidth="1"/>
    <col min="7165" max="7165" width="13.42578125" style="9" customWidth="1"/>
    <col min="7166" max="7166" width="12.7109375" style="9" customWidth="1"/>
    <col min="7167" max="7167" width="15.7109375" style="9" bestFit="1" customWidth="1"/>
    <col min="7168" max="7168" width="14.140625" style="9" customWidth="1"/>
    <col min="7169" max="7169" width="15.85546875" style="9" bestFit="1" customWidth="1"/>
    <col min="7170" max="7170" width="13.85546875" style="9" bestFit="1" customWidth="1"/>
    <col min="7171" max="7171" width="12.85546875" style="9" customWidth="1"/>
    <col min="7172" max="7172" width="16" style="9" customWidth="1"/>
    <col min="7173" max="7173" width="11.42578125" style="9" bestFit="1" customWidth="1"/>
    <col min="7174" max="7174" width="14.85546875" style="9" bestFit="1" customWidth="1"/>
    <col min="7175" max="7175" width="13.85546875" style="9" bestFit="1" customWidth="1"/>
    <col min="7176" max="7176" width="13.85546875" style="9" customWidth="1"/>
    <col min="7177" max="7177" width="13.85546875" style="9" bestFit="1" customWidth="1"/>
    <col min="7178" max="7178" width="16" style="9" customWidth="1"/>
    <col min="7179" max="7179" width="13" style="9" customWidth="1"/>
    <col min="7180" max="7180" width="13.42578125" style="9" bestFit="1" customWidth="1"/>
    <col min="7181" max="7181" width="10.7109375" style="9" bestFit="1" customWidth="1"/>
    <col min="7182" max="7182" width="12" style="9" bestFit="1" customWidth="1"/>
    <col min="7183" max="7183" width="14.7109375" style="9" bestFit="1" customWidth="1"/>
    <col min="7184" max="7184" width="15.28515625" style="9" customWidth="1"/>
    <col min="7185" max="7185" width="12.28515625" style="9" customWidth="1"/>
    <col min="7186" max="7186" width="8" style="9" bestFit="1" customWidth="1"/>
    <col min="7187" max="7188" width="13" style="9" bestFit="1" customWidth="1"/>
    <col min="7189" max="7189" width="8.85546875" style="9" bestFit="1" customWidth="1"/>
    <col min="7190" max="7190" width="16" style="9" customWidth="1"/>
    <col min="7191" max="7191" width="11.28515625" style="9" customWidth="1"/>
    <col min="7192" max="7192" width="13" style="9" bestFit="1" customWidth="1"/>
    <col min="7193" max="7193" width="14.42578125" style="9" customWidth="1"/>
    <col min="7194" max="7194" width="13" style="9" bestFit="1" customWidth="1"/>
    <col min="7195" max="7195" width="16" style="9" customWidth="1"/>
    <col min="7196" max="7196" width="11" style="9" bestFit="1" customWidth="1"/>
    <col min="7197" max="7197" width="12.140625" style="9" bestFit="1" customWidth="1"/>
    <col min="7198" max="7198" width="13.7109375" style="9" bestFit="1" customWidth="1"/>
    <col min="7199" max="7388" width="10.7109375" style="9"/>
    <col min="7389" max="7389" width="3.140625" style="9" bestFit="1" customWidth="1"/>
    <col min="7390" max="7390" width="17" style="9" bestFit="1" customWidth="1"/>
    <col min="7391" max="7391" width="17.7109375" style="9" customWidth="1"/>
    <col min="7392" max="7392" width="9.85546875" style="9" customWidth="1"/>
    <col min="7393" max="7393" width="10.85546875" style="9" customWidth="1"/>
    <col min="7394" max="7394" width="32.42578125" style="9" bestFit="1" customWidth="1"/>
    <col min="7395" max="7404" width="16" style="9" customWidth="1"/>
    <col min="7405" max="7405" width="14.140625" style="9" bestFit="1" customWidth="1"/>
    <col min="7406" max="7406" width="13.42578125" style="9" bestFit="1" customWidth="1"/>
    <col min="7407" max="7407" width="15.42578125" style="9" bestFit="1" customWidth="1"/>
    <col min="7408" max="7408" width="13.42578125" style="9" bestFit="1" customWidth="1"/>
    <col min="7409" max="7409" width="14.7109375" style="9" customWidth="1"/>
    <col min="7410" max="7419" width="16" style="9" customWidth="1"/>
    <col min="7420" max="7420" width="13.85546875" style="9" customWidth="1"/>
    <col min="7421" max="7421" width="13.42578125" style="9" customWidth="1"/>
    <col min="7422" max="7422" width="12.7109375" style="9" customWidth="1"/>
    <col min="7423" max="7423" width="15.7109375" style="9" bestFit="1" customWidth="1"/>
    <col min="7424" max="7424" width="14.140625" style="9" customWidth="1"/>
    <col min="7425" max="7425" width="15.85546875" style="9" bestFit="1" customWidth="1"/>
    <col min="7426" max="7426" width="13.85546875" style="9" bestFit="1" customWidth="1"/>
    <col min="7427" max="7427" width="12.85546875" style="9" customWidth="1"/>
    <col min="7428" max="7428" width="16" style="9" customWidth="1"/>
    <col min="7429" max="7429" width="11.42578125" style="9" bestFit="1" customWidth="1"/>
    <col min="7430" max="7430" width="14.85546875" style="9" bestFit="1" customWidth="1"/>
    <col min="7431" max="7431" width="13.85546875" style="9" bestFit="1" customWidth="1"/>
    <col min="7432" max="7432" width="13.85546875" style="9" customWidth="1"/>
    <col min="7433" max="7433" width="13.85546875" style="9" bestFit="1" customWidth="1"/>
    <col min="7434" max="7434" width="16" style="9" customWidth="1"/>
    <col min="7435" max="7435" width="13" style="9" customWidth="1"/>
    <col min="7436" max="7436" width="13.42578125" style="9" bestFit="1" customWidth="1"/>
    <col min="7437" max="7437" width="10.7109375" style="9" bestFit="1" customWidth="1"/>
    <col min="7438" max="7438" width="12" style="9" bestFit="1" customWidth="1"/>
    <col min="7439" max="7439" width="14.7109375" style="9" bestFit="1" customWidth="1"/>
    <col min="7440" max="7440" width="15.28515625" style="9" customWidth="1"/>
    <col min="7441" max="7441" width="12.28515625" style="9" customWidth="1"/>
    <col min="7442" max="7442" width="8" style="9" bestFit="1" customWidth="1"/>
    <col min="7443" max="7444" width="13" style="9" bestFit="1" customWidth="1"/>
    <col min="7445" max="7445" width="8.85546875" style="9" bestFit="1" customWidth="1"/>
    <col min="7446" max="7446" width="16" style="9" customWidth="1"/>
    <col min="7447" max="7447" width="11.28515625" style="9" customWidth="1"/>
    <col min="7448" max="7448" width="13" style="9" bestFit="1" customWidth="1"/>
    <col min="7449" max="7449" width="14.42578125" style="9" customWidth="1"/>
    <col min="7450" max="7450" width="13" style="9" bestFit="1" customWidth="1"/>
    <col min="7451" max="7451" width="16" style="9" customWidth="1"/>
    <col min="7452" max="7452" width="11" style="9" bestFit="1" customWidth="1"/>
    <col min="7453" max="7453" width="12.140625" style="9" bestFit="1" customWidth="1"/>
    <col min="7454" max="7454" width="13.7109375" style="9" bestFit="1" customWidth="1"/>
    <col min="7455" max="7644" width="10.7109375" style="9"/>
    <col min="7645" max="7645" width="3.140625" style="9" bestFit="1" customWidth="1"/>
    <col min="7646" max="7646" width="17" style="9" bestFit="1" customWidth="1"/>
    <col min="7647" max="7647" width="17.7109375" style="9" customWidth="1"/>
    <col min="7648" max="7648" width="9.85546875" style="9" customWidth="1"/>
    <col min="7649" max="7649" width="10.85546875" style="9" customWidth="1"/>
    <col min="7650" max="7650" width="32.42578125" style="9" bestFit="1" customWidth="1"/>
    <col min="7651" max="7660" width="16" style="9" customWidth="1"/>
    <col min="7661" max="7661" width="14.140625" style="9" bestFit="1" customWidth="1"/>
    <col min="7662" max="7662" width="13.42578125" style="9" bestFit="1" customWidth="1"/>
    <col min="7663" max="7663" width="15.42578125" style="9" bestFit="1" customWidth="1"/>
    <col min="7664" max="7664" width="13.42578125" style="9" bestFit="1" customWidth="1"/>
    <col min="7665" max="7665" width="14.7109375" style="9" customWidth="1"/>
    <col min="7666" max="7675" width="16" style="9" customWidth="1"/>
    <col min="7676" max="7676" width="13.85546875" style="9" customWidth="1"/>
    <col min="7677" max="7677" width="13.42578125" style="9" customWidth="1"/>
    <col min="7678" max="7678" width="12.7109375" style="9" customWidth="1"/>
    <col min="7679" max="7679" width="15.7109375" style="9" bestFit="1" customWidth="1"/>
    <col min="7680" max="7680" width="14.140625" style="9" customWidth="1"/>
    <col min="7681" max="7681" width="15.85546875" style="9" bestFit="1" customWidth="1"/>
    <col min="7682" max="7682" width="13.85546875" style="9" bestFit="1" customWidth="1"/>
    <col min="7683" max="7683" width="12.85546875" style="9" customWidth="1"/>
    <col min="7684" max="7684" width="16" style="9" customWidth="1"/>
    <col min="7685" max="7685" width="11.42578125" style="9" bestFit="1" customWidth="1"/>
    <col min="7686" max="7686" width="14.85546875" style="9" bestFit="1" customWidth="1"/>
    <col min="7687" max="7687" width="13.85546875" style="9" bestFit="1" customWidth="1"/>
    <col min="7688" max="7688" width="13.85546875" style="9" customWidth="1"/>
    <col min="7689" max="7689" width="13.85546875" style="9" bestFit="1" customWidth="1"/>
    <col min="7690" max="7690" width="16" style="9" customWidth="1"/>
    <col min="7691" max="7691" width="13" style="9" customWidth="1"/>
    <col min="7692" max="7692" width="13.42578125" style="9" bestFit="1" customWidth="1"/>
    <col min="7693" max="7693" width="10.7109375" style="9" bestFit="1" customWidth="1"/>
    <col min="7694" max="7694" width="12" style="9" bestFit="1" customWidth="1"/>
    <col min="7695" max="7695" width="14.7109375" style="9" bestFit="1" customWidth="1"/>
    <col min="7696" max="7696" width="15.28515625" style="9" customWidth="1"/>
    <col min="7697" max="7697" width="12.28515625" style="9" customWidth="1"/>
    <col min="7698" max="7698" width="8" style="9" bestFit="1" customWidth="1"/>
    <col min="7699" max="7700" width="13" style="9" bestFit="1" customWidth="1"/>
    <col min="7701" max="7701" width="8.85546875" style="9" bestFit="1" customWidth="1"/>
    <col min="7702" max="7702" width="16" style="9" customWidth="1"/>
    <col min="7703" max="7703" width="11.28515625" style="9" customWidth="1"/>
    <col min="7704" max="7704" width="13" style="9" bestFit="1" customWidth="1"/>
    <col min="7705" max="7705" width="14.42578125" style="9" customWidth="1"/>
    <col min="7706" max="7706" width="13" style="9" bestFit="1" customWidth="1"/>
    <col min="7707" max="7707" width="16" style="9" customWidth="1"/>
    <col min="7708" max="7708" width="11" style="9" bestFit="1" customWidth="1"/>
    <col min="7709" max="7709" width="12.140625" style="9" bestFit="1" customWidth="1"/>
    <col min="7710" max="7710" width="13.7109375" style="9" bestFit="1" customWidth="1"/>
    <col min="7711" max="7900" width="10.7109375" style="9"/>
    <col min="7901" max="7901" width="3.140625" style="9" bestFit="1" customWidth="1"/>
    <col min="7902" max="7902" width="17" style="9" bestFit="1" customWidth="1"/>
    <col min="7903" max="7903" width="17.7109375" style="9" customWidth="1"/>
    <col min="7904" max="7904" width="9.85546875" style="9" customWidth="1"/>
    <col min="7905" max="7905" width="10.85546875" style="9" customWidth="1"/>
    <col min="7906" max="7906" width="32.42578125" style="9" bestFit="1" customWidth="1"/>
    <col min="7907" max="7916" width="16" style="9" customWidth="1"/>
    <col min="7917" max="7917" width="14.140625" style="9" bestFit="1" customWidth="1"/>
    <col min="7918" max="7918" width="13.42578125" style="9" bestFit="1" customWidth="1"/>
    <col min="7919" max="7919" width="15.42578125" style="9" bestFit="1" customWidth="1"/>
    <col min="7920" max="7920" width="13.42578125" style="9" bestFit="1" customWidth="1"/>
    <col min="7921" max="7921" width="14.7109375" style="9" customWidth="1"/>
    <col min="7922" max="7931" width="16" style="9" customWidth="1"/>
    <col min="7932" max="7932" width="13.85546875" style="9" customWidth="1"/>
    <col min="7933" max="7933" width="13.42578125" style="9" customWidth="1"/>
    <col min="7934" max="7934" width="12.7109375" style="9" customWidth="1"/>
    <col min="7935" max="7935" width="15.7109375" style="9" bestFit="1" customWidth="1"/>
    <col min="7936" max="7936" width="14.140625" style="9" customWidth="1"/>
    <col min="7937" max="7937" width="15.85546875" style="9" bestFit="1" customWidth="1"/>
    <col min="7938" max="7938" width="13.85546875" style="9" bestFit="1" customWidth="1"/>
    <col min="7939" max="7939" width="12.85546875" style="9" customWidth="1"/>
    <col min="7940" max="7940" width="16" style="9" customWidth="1"/>
    <col min="7941" max="7941" width="11.42578125" style="9" bestFit="1" customWidth="1"/>
    <col min="7942" max="7942" width="14.85546875" style="9" bestFit="1" customWidth="1"/>
    <col min="7943" max="7943" width="13.85546875" style="9" bestFit="1" customWidth="1"/>
    <col min="7944" max="7944" width="13.85546875" style="9" customWidth="1"/>
    <col min="7945" max="7945" width="13.85546875" style="9" bestFit="1" customWidth="1"/>
    <col min="7946" max="7946" width="16" style="9" customWidth="1"/>
    <col min="7947" max="7947" width="13" style="9" customWidth="1"/>
    <col min="7948" max="7948" width="13.42578125" style="9" bestFit="1" customWidth="1"/>
    <col min="7949" max="7949" width="10.7109375" style="9" bestFit="1" customWidth="1"/>
    <col min="7950" max="7950" width="12" style="9" bestFit="1" customWidth="1"/>
    <col min="7951" max="7951" width="14.7109375" style="9" bestFit="1" customWidth="1"/>
    <col min="7952" max="7952" width="15.28515625" style="9" customWidth="1"/>
    <col min="7953" max="7953" width="12.28515625" style="9" customWidth="1"/>
    <col min="7954" max="7954" width="8" style="9" bestFit="1" customWidth="1"/>
    <col min="7955" max="7956" width="13" style="9" bestFit="1" customWidth="1"/>
    <col min="7957" max="7957" width="8.85546875" style="9" bestFit="1" customWidth="1"/>
    <col min="7958" max="7958" width="16" style="9" customWidth="1"/>
    <col min="7959" max="7959" width="11.28515625" style="9" customWidth="1"/>
    <col min="7960" max="7960" width="13" style="9" bestFit="1" customWidth="1"/>
    <col min="7961" max="7961" width="14.42578125" style="9" customWidth="1"/>
    <col min="7962" max="7962" width="13" style="9" bestFit="1" customWidth="1"/>
    <col min="7963" max="7963" width="16" style="9" customWidth="1"/>
    <col min="7964" max="7964" width="11" style="9" bestFit="1" customWidth="1"/>
    <col min="7965" max="7965" width="12.140625" style="9" bestFit="1" customWidth="1"/>
    <col min="7966" max="7966" width="13.7109375" style="9" bestFit="1" customWidth="1"/>
    <col min="7967" max="8156" width="10.7109375" style="9"/>
    <col min="8157" max="8157" width="3.140625" style="9" bestFit="1" customWidth="1"/>
    <col min="8158" max="8158" width="17" style="9" bestFit="1" customWidth="1"/>
    <col min="8159" max="8159" width="17.7109375" style="9" customWidth="1"/>
    <col min="8160" max="8160" width="9.85546875" style="9" customWidth="1"/>
    <col min="8161" max="8161" width="10.85546875" style="9" customWidth="1"/>
    <col min="8162" max="8162" width="32.42578125" style="9" bestFit="1" customWidth="1"/>
    <col min="8163" max="8172" width="16" style="9" customWidth="1"/>
    <col min="8173" max="8173" width="14.140625" style="9" bestFit="1" customWidth="1"/>
    <col min="8174" max="8174" width="13.42578125" style="9" bestFit="1" customWidth="1"/>
    <col min="8175" max="8175" width="15.42578125" style="9" bestFit="1" customWidth="1"/>
    <col min="8176" max="8176" width="13.42578125" style="9" bestFit="1" customWidth="1"/>
    <col min="8177" max="8177" width="14.7109375" style="9" customWidth="1"/>
    <col min="8178" max="8187" width="16" style="9" customWidth="1"/>
    <col min="8188" max="8188" width="13.85546875" style="9" customWidth="1"/>
    <col min="8189" max="8189" width="13.42578125" style="9" customWidth="1"/>
    <col min="8190" max="8190" width="12.7109375" style="9" customWidth="1"/>
    <col min="8191" max="8191" width="15.7109375" style="9" bestFit="1" customWidth="1"/>
    <col min="8192" max="8192" width="14.140625" style="9" customWidth="1"/>
    <col min="8193" max="8193" width="15.85546875" style="9" bestFit="1" customWidth="1"/>
    <col min="8194" max="8194" width="13.85546875" style="9" bestFit="1" customWidth="1"/>
    <col min="8195" max="8195" width="12.85546875" style="9" customWidth="1"/>
    <col min="8196" max="8196" width="16" style="9" customWidth="1"/>
    <col min="8197" max="8197" width="11.42578125" style="9" bestFit="1" customWidth="1"/>
    <col min="8198" max="8198" width="14.85546875" style="9" bestFit="1" customWidth="1"/>
    <col min="8199" max="8199" width="13.85546875" style="9" bestFit="1" customWidth="1"/>
    <col min="8200" max="8200" width="13.85546875" style="9" customWidth="1"/>
    <col min="8201" max="8201" width="13.85546875" style="9" bestFit="1" customWidth="1"/>
    <col min="8202" max="8202" width="16" style="9" customWidth="1"/>
    <col min="8203" max="8203" width="13" style="9" customWidth="1"/>
    <col min="8204" max="8204" width="13.42578125" style="9" bestFit="1" customWidth="1"/>
    <col min="8205" max="8205" width="10.7109375" style="9" bestFit="1" customWidth="1"/>
    <col min="8206" max="8206" width="12" style="9" bestFit="1" customWidth="1"/>
    <col min="8207" max="8207" width="14.7109375" style="9" bestFit="1" customWidth="1"/>
    <col min="8208" max="8208" width="15.28515625" style="9" customWidth="1"/>
    <col min="8209" max="8209" width="12.28515625" style="9" customWidth="1"/>
    <col min="8210" max="8210" width="8" style="9" bestFit="1" customWidth="1"/>
    <col min="8211" max="8212" width="13" style="9" bestFit="1" customWidth="1"/>
    <col min="8213" max="8213" width="8.85546875" style="9" bestFit="1" customWidth="1"/>
    <col min="8214" max="8214" width="16" style="9" customWidth="1"/>
    <col min="8215" max="8215" width="11.28515625" style="9" customWidth="1"/>
    <col min="8216" max="8216" width="13" style="9" bestFit="1" customWidth="1"/>
    <col min="8217" max="8217" width="14.42578125" style="9" customWidth="1"/>
    <col min="8218" max="8218" width="13" style="9" bestFit="1" customWidth="1"/>
    <col min="8219" max="8219" width="16" style="9" customWidth="1"/>
    <col min="8220" max="8220" width="11" style="9" bestFit="1" customWidth="1"/>
    <col min="8221" max="8221" width="12.140625" style="9" bestFit="1" customWidth="1"/>
    <col min="8222" max="8222" width="13.7109375" style="9" bestFit="1" customWidth="1"/>
    <col min="8223" max="8412" width="10.7109375" style="9"/>
    <col min="8413" max="8413" width="3.140625" style="9" bestFit="1" customWidth="1"/>
    <col min="8414" max="8414" width="17" style="9" bestFit="1" customWidth="1"/>
    <col min="8415" max="8415" width="17.7109375" style="9" customWidth="1"/>
    <col min="8416" max="8416" width="9.85546875" style="9" customWidth="1"/>
    <col min="8417" max="8417" width="10.85546875" style="9" customWidth="1"/>
    <col min="8418" max="8418" width="32.42578125" style="9" bestFit="1" customWidth="1"/>
    <col min="8419" max="8428" width="16" style="9" customWidth="1"/>
    <col min="8429" max="8429" width="14.140625" style="9" bestFit="1" customWidth="1"/>
    <col min="8430" max="8430" width="13.42578125" style="9" bestFit="1" customWidth="1"/>
    <col min="8431" max="8431" width="15.42578125" style="9" bestFit="1" customWidth="1"/>
    <col min="8432" max="8432" width="13.42578125" style="9" bestFit="1" customWidth="1"/>
    <col min="8433" max="8433" width="14.7109375" style="9" customWidth="1"/>
    <col min="8434" max="8443" width="16" style="9" customWidth="1"/>
    <col min="8444" max="8444" width="13.85546875" style="9" customWidth="1"/>
    <col min="8445" max="8445" width="13.42578125" style="9" customWidth="1"/>
    <col min="8446" max="8446" width="12.7109375" style="9" customWidth="1"/>
    <col min="8447" max="8447" width="15.7109375" style="9" bestFit="1" customWidth="1"/>
    <col min="8448" max="8448" width="14.140625" style="9" customWidth="1"/>
    <col min="8449" max="8449" width="15.85546875" style="9" bestFit="1" customWidth="1"/>
    <col min="8450" max="8450" width="13.85546875" style="9" bestFit="1" customWidth="1"/>
    <col min="8451" max="8451" width="12.85546875" style="9" customWidth="1"/>
    <col min="8452" max="8452" width="16" style="9" customWidth="1"/>
    <col min="8453" max="8453" width="11.42578125" style="9" bestFit="1" customWidth="1"/>
    <col min="8454" max="8454" width="14.85546875" style="9" bestFit="1" customWidth="1"/>
    <col min="8455" max="8455" width="13.85546875" style="9" bestFit="1" customWidth="1"/>
    <col min="8456" max="8456" width="13.85546875" style="9" customWidth="1"/>
    <col min="8457" max="8457" width="13.85546875" style="9" bestFit="1" customWidth="1"/>
    <col min="8458" max="8458" width="16" style="9" customWidth="1"/>
    <col min="8459" max="8459" width="13" style="9" customWidth="1"/>
    <col min="8460" max="8460" width="13.42578125" style="9" bestFit="1" customWidth="1"/>
    <col min="8461" max="8461" width="10.7109375" style="9" bestFit="1" customWidth="1"/>
    <col min="8462" max="8462" width="12" style="9" bestFit="1" customWidth="1"/>
    <col min="8463" max="8463" width="14.7109375" style="9" bestFit="1" customWidth="1"/>
    <col min="8464" max="8464" width="15.28515625" style="9" customWidth="1"/>
    <col min="8465" max="8465" width="12.28515625" style="9" customWidth="1"/>
    <col min="8466" max="8466" width="8" style="9" bestFit="1" customWidth="1"/>
    <col min="8467" max="8468" width="13" style="9" bestFit="1" customWidth="1"/>
    <col min="8469" max="8469" width="8.85546875" style="9" bestFit="1" customWidth="1"/>
    <col min="8470" max="8470" width="16" style="9" customWidth="1"/>
    <col min="8471" max="8471" width="11.28515625" style="9" customWidth="1"/>
    <col min="8472" max="8472" width="13" style="9" bestFit="1" customWidth="1"/>
    <col min="8473" max="8473" width="14.42578125" style="9" customWidth="1"/>
    <col min="8474" max="8474" width="13" style="9" bestFit="1" customWidth="1"/>
    <col min="8475" max="8475" width="16" style="9" customWidth="1"/>
    <col min="8476" max="8476" width="11" style="9" bestFit="1" customWidth="1"/>
    <col min="8477" max="8477" width="12.140625" style="9" bestFit="1" customWidth="1"/>
    <col min="8478" max="8478" width="13.7109375" style="9" bestFit="1" customWidth="1"/>
    <col min="8479" max="8668" width="10.7109375" style="9"/>
    <col min="8669" max="8669" width="3.140625" style="9" bestFit="1" customWidth="1"/>
    <col min="8670" max="8670" width="17" style="9" bestFit="1" customWidth="1"/>
    <col min="8671" max="8671" width="17.7109375" style="9" customWidth="1"/>
    <col min="8672" max="8672" width="9.85546875" style="9" customWidth="1"/>
    <col min="8673" max="8673" width="10.85546875" style="9" customWidth="1"/>
    <col min="8674" max="8674" width="32.42578125" style="9" bestFit="1" customWidth="1"/>
    <col min="8675" max="8684" width="16" style="9" customWidth="1"/>
    <col min="8685" max="8685" width="14.140625" style="9" bestFit="1" customWidth="1"/>
    <col min="8686" max="8686" width="13.42578125" style="9" bestFit="1" customWidth="1"/>
    <col min="8687" max="8687" width="15.42578125" style="9" bestFit="1" customWidth="1"/>
    <col min="8688" max="8688" width="13.42578125" style="9" bestFit="1" customWidth="1"/>
    <col min="8689" max="8689" width="14.7109375" style="9" customWidth="1"/>
    <col min="8690" max="8699" width="16" style="9" customWidth="1"/>
    <col min="8700" max="8700" width="13.85546875" style="9" customWidth="1"/>
    <col min="8701" max="8701" width="13.42578125" style="9" customWidth="1"/>
    <col min="8702" max="8702" width="12.7109375" style="9" customWidth="1"/>
    <col min="8703" max="8703" width="15.7109375" style="9" bestFit="1" customWidth="1"/>
    <col min="8704" max="8704" width="14.140625" style="9" customWidth="1"/>
    <col min="8705" max="8705" width="15.85546875" style="9" bestFit="1" customWidth="1"/>
    <col min="8706" max="8706" width="13.85546875" style="9" bestFit="1" customWidth="1"/>
    <col min="8707" max="8707" width="12.85546875" style="9" customWidth="1"/>
    <col min="8708" max="8708" width="16" style="9" customWidth="1"/>
    <col min="8709" max="8709" width="11.42578125" style="9" bestFit="1" customWidth="1"/>
    <col min="8710" max="8710" width="14.85546875" style="9" bestFit="1" customWidth="1"/>
    <col min="8711" max="8711" width="13.85546875" style="9" bestFit="1" customWidth="1"/>
    <col min="8712" max="8712" width="13.85546875" style="9" customWidth="1"/>
    <col min="8713" max="8713" width="13.85546875" style="9" bestFit="1" customWidth="1"/>
    <col min="8714" max="8714" width="16" style="9" customWidth="1"/>
    <col min="8715" max="8715" width="13" style="9" customWidth="1"/>
    <col min="8716" max="8716" width="13.42578125" style="9" bestFit="1" customWidth="1"/>
    <col min="8717" max="8717" width="10.7109375" style="9" bestFit="1" customWidth="1"/>
    <col min="8718" max="8718" width="12" style="9" bestFit="1" customWidth="1"/>
    <col min="8719" max="8719" width="14.7109375" style="9" bestFit="1" customWidth="1"/>
    <col min="8720" max="8720" width="15.28515625" style="9" customWidth="1"/>
    <col min="8721" max="8721" width="12.28515625" style="9" customWidth="1"/>
    <col min="8722" max="8722" width="8" style="9" bestFit="1" customWidth="1"/>
    <col min="8723" max="8724" width="13" style="9" bestFit="1" customWidth="1"/>
    <col min="8725" max="8725" width="8.85546875" style="9" bestFit="1" customWidth="1"/>
    <col min="8726" max="8726" width="16" style="9" customWidth="1"/>
    <col min="8727" max="8727" width="11.28515625" style="9" customWidth="1"/>
    <col min="8728" max="8728" width="13" style="9" bestFit="1" customWidth="1"/>
    <col min="8729" max="8729" width="14.42578125" style="9" customWidth="1"/>
    <col min="8730" max="8730" width="13" style="9" bestFit="1" customWidth="1"/>
    <col min="8731" max="8731" width="16" style="9" customWidth="1"/>
    <col min="8732" max="8732" width="11" style="9" bestFit="1" customWidth="1"/>
    <col min="8733" max="8733" width="12.140625" style="9" bestFit="1" customWidth="1"/>
    <col min="8734" max="8734" width="13.7109375" style="9" bestFit="1" customWidth="1"/>
    <col min="8735" max="8924" width="10.7109375" style="9"/>
    <col min="8925" max="8925" width="3.140625" style="9" bestFit="1" customWidth="1"/>
    <col min="8926" max="8926" width="17" style="9" bestFit="1" customWidth="1"/>
    <col min="8927" max="8927" width="17.7109375" style="9" customWidth="1"/>
    <col min="8928" max="8928" width="9.85546875" style="9" customWidth="1"/>
    <col min="8929" max="8929" width="10.85546875" style="9" customWidth="1"/>
    <col min="8930" max="8930" width="32.42578125" style="9" bestFit="1" customWidth="1"/>
    <col min="8931" max="8940" width="16" style="9" customWidth="1"/>
    <col min="8941" max="8941" width="14.140625" style="9" bestFit="1" customWidth="1"/>
    <col min="8942" max="8942" width="13.42578125" style="9" bestFit="1" customWidth="1"/>
    <col min="8943" max="8943" width="15.42578125" style="9" bestFit="1" customWidth="1"/>
    <col min="8944" max="8944" width="13.42578125" style="9" bestFit="1" customWidth="1"/>
    <col min="8945" max="8945" width="14.7109375" style="9" customWidth="1"/>
    <col min="8946" max="8955" width="16" style="9" customWidth="1"/>
    <col min="8956" max="8956" width="13.85546875" style="9" customWidth="1"/>
    <col min="8957" max="8957" width="13.42578125" style="9" customWidth="1"/>
    <col min="8958" max="8958" width="12.7109375" style="9" customWidth="1"/>
    <col min="8959" max="8959" width="15.7109375" style="9" bestFit="1" customWidth="1"/>
    <col min="8960" max="8960" width="14.140625" style="9" customWidth="1"/>
    <col min="8961" max="8961" width="15.85546875" style="9" bestFit="1" customWidth="1"/>
    <col min="8962" max="8962" width="13.85546875" style="9" bestFit="1" customWidth="1"/>
    <col min="8963" max="8963" width="12.85546875" style="9" customWidth="1"/>
    <col min="8964" max="8964" width="16" style="9" customWidth="1"/>
    <col min="8965" max="8965" width="11.42578125" style="9" bestFit="1" customWidth="1"/>
    <col min="8966" max="8966" width="14.85546875" style="9" bestFit="1" customWidth="1"/>
    <col min="8967" max="8967" width="13.85546875" style="9" bestFit="1" customWidth="1"/>
    <col min="8968" max="8968" width="13.85546875" style="9" customWidth="1"/>
    <col min="8969" max="8969" width="13.85546875" style="9" bestFit="1" customWidth="1"/>
    <col min="8970" max="8970" width="16" style="9" customWidth="1"/>
    <col min="8971" max="8971" width="13" style="9" customWidth="1"/>
    <col min="8972" max="8972" width="13.42578125" style="9" bestFit="1" customWidth="1"/>
    <col min="8973" max="8973" width="10.7109375" style="9" bestFit="1" customWidth="1"/>
    <col min="8974" max="8974" width="12" style="9" bestFit="1" customWidth="1"/>
    <col min="8975" max="8975" width="14.7109375" style="9" bestFit="1" customWidth="1"/>
    <col min="8976" max="8976" width="15.28515625" style="9" customWidth="1"/>
    <col min="8977" max="8977" width="12.28515625" style="9" customWidth="1"/>
    <col min="8978" max="8978" width="8" style="9" bestFit="1" customWidth="1"/>
    <col min="8979" max="8980" width="13" style="9" bestFit="1" customWidth="1"/>
    <col min="8981" max="8981" width="8.85546875" style="9" bestFit="1" customWidth="1"/>
    <col min="8982" max="8982" width="16" style="9" customWidth="1"/>
    <col min="8983" max="8983" width="11.28515625" style="9" customWidth="1"/>
    <col min="8984" max="8984" width="13" style="9" bestFit="1" customWidth="1"/>
    <col min="8985" max="8985" width="14.42578125" style="9" customWidth="1"/>
    <col min="8986" max="8986" width="13" style="9" bestFit="1" customWidth="1"/>
    <col min="8987" max="8987" width="16" style="9" customWidth="1"/>
    <col min="8988" max="8988" width="11" style="9" bestFit="1" customWidth="1"/>
    <col min="8989" max="8989" width="12.140625" style="9" bestFit="1" customWidth="1"/>
    <col min="8990" max="8990" width="13.7109375" style="9" bestFit="1" customWidth="1"/>
    <col min="8991" max="9180" width="10.7109375" style="9"/>
    <col min="9181" max="9181" width="3.140625" style="9" bestFit="1" customWidth="1"/>
    <col min="9182" max="9182" width="17" style="9" bestFit="1" customWidth="1"/>
    <col min="9183" max="9183" width="17.7109375" style="9" customWidth="1"/>
    <col min="9184" max="9184" width="9.85546875" style="9" customWidth="1"/>
    <col min="9185" max="9185" width="10.85546875" style="9" customWidth="1"/>
    <col min="9186" max="9186" width="32.42578125" style="9" bestFit="1" customWidth="1"/>
    <col min="9187" max="9196" width="16" style="9" customWidth="1"/>
    <col min="9197" max="9197" width="14.140625" style="9" bestFit="1" customWidth="1"/>
    <col min="9198" max="9198" width="13.42578125" style="9" bestFit="1" customWidth="1"/>
    <col min="9199" max="9199" width="15.42578125" style="9" bestFit="1" customWidth="1"/>
    <col min="9200" max="9200" width="13.42578125" style="9" bestFit="1" customWidth="1"/>
    <col min="9201" max="9201" width="14.7109375" style="9" customWidth="1"/>
    <col min="9202" max="9211" width="16" style="9" customWidth="1"/>
    <col min="9212" max="9212" width="13.85546875" style="9" customWidth="1"/>
    <col min="9213" max="9213" width="13.42578125" style="9" customWidth="1"/>
    <col min="9214" max="9214" width="12.7109375" style="9" customWidth="1"/>
    <col min="9215" max="9215" width="15.7109375" style="9" bestFit="1" customWidth="1"/>
    <col min="9216" max="9216" width="14.140625" style="9" customWidth="1"/>
    <col min="9217" max="9217" width="15.85546875" style="9" bestFit="1" customWidth="1"/>
    <col min="9218" max="9218" width="13.85546875" style="9" bestFit="1" customWidth="1"/>
    <col min="9219" max="9219" width="12.85546875" style="9" customWidth="1"/>
    <col min="9220" max="9220" width="16" style="9" customWidth="1"/>
    <col min="9221" max="9221" width="11.42578125" style="9" bestFit="1" customWidth="1"/>
    <col min="9222" max="9222" width="14.85546875" style="9" bestFit="1" customWidth="1"/>
    <col min="9223" max="9223" width="13.85546875" style="9" bestFit="1" customWidth="1"/>
    <col min="9224" max="9224" width="13.85546875" style="9" customWidth="1"/>
    <col min="9225" max="9225" width="13.85546875" style="9" bestFit="1" customWidth="1"/>
    <col min="9226" max="9226" width="16" style="9" customWidth="1"/>
    <col min="9227" max="9227" width="13" style="9" customWidth="1"/>
    <col min="9228" max="9228" width="13.42578125" style="9" bestFit="1" customWidth="1"/>
    <col min="9229" max="9229" width="10.7109375" style="9" bestFit="1" customWidth="1"/>
    <col min="9230" max="9230" width="12" style="9" bestFit="1" customWidth="1"/>
    <col min="9231" max="9231" width="14.7109375" style="9" bestFit="1" customWidth="1"/>
    <col min="9232" max="9232" width="15.28515625" style="9" customWidth="1"/>
    <col min="9233" max="9233" width="12.28515625" style="9" customWidth="1"/>
    <col min="9234" max="9234" width="8" style="9" bestFit="1" customWidth="1"/>
    <col min="9235" max="9236" width="13" style="9" bestFit="1" customWidth="1"/>
    <col min="9237" max="9237" width="8.85546875" style="9" bestFit="1" customWidth="1"/>
    <col min="9238" max="9238" width="16" style="9" customWidth="1"/>
    <col min="9239" max="9239" width="11.28515625" style="9" customWidth="1"/>
    <col min="9240" max="9240" width="13" style="9" bestFit="1" customWidth="1"/>
    <col min="9241" max="9241" width="14.42578125" style="9" customWidth="1"/>
    <col min="9242" max="9242" width="13" style="9" bestFit="1" customWidth="1"/>
    <col min="9243" max="9243" width="16" style="9" customWidth="1"/>
    <col min="9244" max="9244" width="11" style="9" bestFit="1" customWidth="1"/>
    <col min="9245" max="9245" width="12.140625" style="9" bestFit="1" customWidth="1"/>
    <col min="9246" max="9246" width="13.7109375" style="9" bestFit="1" customWidth="1"/>
    <col min="9247" max="9436" width="10.7109375" style="9"/>
    <col min="9437" max="9437" width="3.140625" style="9" bestFit="1" customWidth="1"/>
    <col min="9438" max="9438" width="17" style="9" bestFit="1" customWidth="1"/>
    <col min="9439" max="9439" width="17.7109375" style="9" customWidth="1"/>
    <col min="9440" max="9440" width="9.85546875" style="9" customWidth="1"/>
    <col min="9441" max="9441" width="10.85546875" style="9" customWidth="1"/>
    <col min="9442" max="9442" width="32.42578125" style="9" bestFit="1" customWidth="1"/>
    <col min="9443" max="9452" width="16" style="9" customWidth="1"/>
    <col min="9453" max="9453" width="14.140625" style="9" bestFit="1" customWidth="1"/>
    <col min="9454" max="9454" width="13.42578125" style="9" bestFit="1" customWidth="1"/>
    <col min="9455" max="9455" width="15.42578125" style="9" bestFit="1" customWidth="1"/>
    <col min="9456" max="9456" width="13.42578125" style="9" bestFit="1" customWidth="1"/>
    <col min="9457" max="9457" width="14.7109375" style="9" customWidth="1"/>
    <col min="9458" max="9467" width="16" style="9" customWidth="1"/>
    <col min="9468" max="9468" width="13.85546875" style="9" customWidth="1"/>
    <col min="9469" max="9469" width="13.42578125" style="9" customWidth="1"/>
    <col min="9470" max="9470" width="12.7109375" style="9" customWidth="1"/>
    <col min="9471" max="9471" width="15.7109375" style="9" bestFit="1" customWidth="1"/>
    <col min="9472" max="9472" width="14.140625" style="9" customWidth="1"/>
    <col min="9473" max="9473" width="15.85546875" style="9" bestFit="1" customWidth="1"/>
    <col min="9474" max="9474" width="13.85546875" style="9" bestFit="1" customWidth="1"/>
    <col min="9475" max="9475" width="12.85546875" style="9" customWidth="1"/>
    <col min="9476" max="9476" width="16" style="9" customWidth="1"/>
    <col min="9477" max="9477" width="11.42578125" style="9" bestFit="1" customWidth="1"/>
    <col min="9478" max="9478" width="14.85546875" style="9" bestFit="1" customWidth="1"/>
    <col min="9479" max="9479" width="13.85546875" style="9" bestFit="1" customWidth="1"/>
    <col min="9480" max="9480" width="13.85546875" style="9" customWidth="1"/>
    <col min="9481" max="9481" width="13.85546875" style="9" bestFit="1" customWidth="1"/>
    <col min="9482" max="9482" width="16" style="9" customWidth="1"/>
    <col min="9483" max="9483" width="13" style="9" customWidth="1"/>
    <col min="9484" max="9484" width="13.42578125" style="9" bestFit="1" customWidth="1"/>
    <col min="9485" max="9485" width="10.7109375" style="9" bestFit="1" customWidth="1"/>
    <col min="9486" max="9486" width="12" style="9" bestFit="1" customWidth="1"/>
    <col min="9487" max="9487" width="14.7109375" style="9" bestFit="1" customWidth="1"/>
    <col min="9488" max="9488" width="15.28515625" style="9" customWidth="1"/>
    <col min="9489" max="9489" width="12.28515625" style="9" customWidth="1"/>
    <col min="9490" max="9490" width="8" style="9" bestFit="1" customWidth="1"/>
    <col min="9491" max="9492" width="13" style="9" bestFit="1" customWidth="1"/>
    <col min="9493" max="9493" width="8.85546875" style="9" bestFit="1" customWidth="1"/>
    <col min="9494" max="9494" width="16" style="9" customWidth="1"/>
    <col min="9495" max="9495" width="11.28515625" style="9" customWidth="1"/>
    <col min="9496" max="9496" width="13" style="9" bestFit="1" customWidth="1"/>
    <col min="9497" max="9497" width="14.42578125" style="9" customWidth="1"/>
    <col min="9498" max="9498" width="13" style="9" bestFit="1" customWidth="1"/>
    <col min="9499" max="9499" width="16" style="9" customWidth="1"/>
    <col min="9500" max="9500" width="11" style="9" bestFit="1" customWidth="1"/>
    <col min="9501" max="9501" width="12.140625" style="9" bestFit="1" customWidth="1"/>
    <col min="9502" max="9502" width="13.7109375" style="9" bestFit="1" customWidth="1"/>
    <col min="9503" max="9692" width="10.7109375" style="9"/>
    <col min="9693" max="9693" width="3.140625" style="9" bestFit="1" customWidth="1"/>
    <col min="9694" max="9694" width="17" style="9" bestFit="1" customWidth="1"/>
    <col min="9695" max="9695" width="17.7109375" style="9" customWidth="1"/>
    <col min="9696" max="9696" width="9.85546875" style="9" customWidth="1"/>
    <col min="9697" max="9697" width="10.85546875" style="9" customWidth="1"/>
    <col min="9698" max="9698" width="32.42578125" style="9" bestFit="1" customWidth="1"/>
    <col min="9699" max="9708" width="16" style="9" customWidth="1"/>
    <col min="9709" max="9709" width="14.140625" style="9" bestFit="1" customWidth="1"/>
    <col min="9710" max="9710" width="13.42578125" style="9" bestFit="1" customWidth="1"/>
    <col min="9711" max="9711" width="15.42578125" style="9" bestFit="1" customWidth="1"/>
    <col min="9712" max="9712" width="13.42578125" style="9" bestFit="1" customWidth="1"/>
    <col min="9713" max="9713" width="14.7109375" style="9" customWidth="1"/>
    <col min="9714" max="9723" width="16" style="9" customWidth="1"/>
    <col min="9724" max="9724" width="13.85546875" style="9" customWidth="1"/>
    <col min="9725" max="9725" width="13.42578125" style="9" customWidth="1"/>
    <col min="9726" max="9726" width="12.7109375" style="9" customWidth="1"/>
    <col min="9727" max="9727" width="15.7109375" style="9" bestFit="1" customWidth="1"/>
    <col min="9728" max="9728" width="14.140625" style="9" customWidth="1"/>
    <col min="9729" max="9729" width="15.85546875" style="9" bestFit="1" customWidth="1"/>
    <col min="9730" max="9730" width="13.85546875" style="9" bestFit="1" customWidth="1"/>
    <col min="9731" max="9731" width="12.85546875" style="9" customWidth="1"/>
    <col min="9732" max="9732" width="16" style="9" customWidth="1"/>
    <col min="9733" max="9733" width="11.42578125" style="9" bestFit="1" customWidth="1"/>
    <col min="9734" max="9734" width="14.85546875" style="9" bestFit="1" customWidth="1"/>
    <col min="9735" max="9735" width="13.85546875" style="9" bestFit="1" customWidth="1"/>
    <col min="9736" max="9736" width="13.85546875" style="9" customWidth="1"/>
    <col min="9737" max="9737" width="13.85546875" style="9" bestFit="1" customWidth="1"/>
    <col min="9738" max="9738" width="16" style="9" customWidth="1"/>
    <col min="9739" max="9739" width="13" style="9" customWidth="1"/>
    <col min="9740" max="9740" width="13.42578125" style="9" bestFit="1" customWidth="1"/>
    <col min="9741" max="9741" width="10.7109375" style="9" bestFit="1" customWidth="1"/>
    <col min="9742" max="9742" width="12" style="9" bestFit="1" customWidth="1"/>
    <col min="9743" max="9743" width="14.7109375" style="9" bestFit="1" customWidth="1"/>
    <col min="9744" max="9744" width="15.28515625" style="9" customWidth="1"/>
    <col min="9745" max="9745" width="12.28515625" style="9" customWidth="1"/>
    <col min="9746" max="9746" width="8" style="9" bestFit="1" customWidth="1"/>
    <col min="9747" max="9748" width="13" style="9" bestFit="1" customWidth="1"/>
    <col min="9749" max="9749" width="8.85546875" style="9" bestFit="1" customWidth="1"/>
    <col min="9750" max="9750" width="16" style="9" customWidth="1"/>
    <col min="9751" max="9751" width="11.28515625" style="9" customWidth="1"/>
    <col min="9752" max="9752" width="13" style="9" bestFit="1" customWidth="1"/>
    <col min="9753" max="9753" width="14.42578125" style="9" customWidth="1"/>
    <col min="9754" max="9754" width="13" style="9" bestFit="1" customWidth="1"/>
    <col min="9755" max="9755" width="16" style="9" customWidth="1"/>
    <col min="9756" max="9756" width="11" style="9" bestFit="1" customWidth="1"/>
    <col min="9757" max="9757" width="12.140625" style="9" bestFit="1" customWidth="1"/>
    <col min="9758" max="9758" width="13.7109375" style="9" bestFit="1" customWidth="1"/>
    <col min="9759" max="9948" width="10.7109375" style="9"/>
    <col min="9949" max="9949" width="3.140625" style="9" bestFit="1" customWidth="1"/>
    <col min="9950" max="9950" width="17" style="9" bestFit="1" customWidth="1"/>
    <col min="9951" max="9951" width="17.7109375" style="9" customWidth="1"/>
    <col min="9952" max="9952" width="9.85546875" style="9" customWidth="1"/>
    <col min="9953" max="9953" width="10.85546875" style="9" customWidth="1"/>
    <col min="9954" max="9954" width="32.42578125" style="9" bestFit="1" customWidth="1"/>
    <col min="9955" max="9964" width="16" style="9" customWidth="1"/>
    <col min="9965" max="9965" width="14.140625" style="9" bestFit="1" customWidth="1"/>
    <col min="9966" max="9966" width="13.42578125" style="9" bestFit="1" customWidth="1"/>
    <col min="9967" max="9967" width="15.42578125" style="9" bestFit="1" customWidth="1"/>
    <col min="9968" max="9968" width="13.42578125" style="9" bestFit="1" customWidth="1"/>
    <col min="9969" max="9969" width="14.7109375" style="9" customWidth="1"/>
    <col min="9970" max="9979" width="16" style="9" customWidth="1"/>
    <col min="9980" max="9980" width="13.85546875" style="9" customWidth="1"/>
    <col min="9981" max="9981" width="13.42578125" style="9" customWidth="1"/>
    <col min="9982" max="9982" width="12.7109375" style="9" customWidth="1"/>
    <col min="9983" max="9983" width="15.7109375" style="9" bestFit="1" customWidth="1"/>
    <col min="9984" max="9984" width="14.140625" style="9" customWidth="1"/>
    <col min="9985" max="9985" width="15.85546875" style="9" bestFit="1" customWidth="1"/>
    <col min="9986" max="9986" width="13.85546875" style="9" bestFit="1" customWidth="1"/>
    <col min="9987" max="9987" width="12.85546875" style="9" customWidth="1"/>
    <col min="9988" max="9988" width="16" style="9" customWidth="1"/>
    <col min="9989" max="9989" width="11.42578125" style="9" bestFit="1" customWidth="1"/>
    <col min="9990" max="9990" width="14.85546875" style="9" bestFit="1" customWidth="1"/>
    <col min="9991" max="9991" width="13.85546875" style="9" bestFit="1" customWidth="1"/>
    <col min="9992" max="9992" width="13.85546875" style="9" customWidth="1"/>
    <col min="9993" max="9993" width="13.85546875" style="9" bestFit="1" customWidth="1"/>
    <col min="9994" max="9994" width="16" style="9" customWidth="1"/>
    <col min="9995" max="9995" width="13" style="9" customWidth="1"/>
    <col min="9996" max="9996" width="13.42578125" style="9" bestFit="1" customWidth="1"/>
    <col min="9997" max="9997" width="10.7109375" style="9" bestFit="1" customWidth="1"/>
    <col min="9998" max="9998" width="12" style="9" bestFit="1" customWidth="1"/>
    <col min="9999" max="9999" width="14.7109375" style="9" bestFit="1" customWidth="1"/>
    <col min="10000" max="10000" width="15.28515625" style="9" customWidth="1"/>
    <col min="10001" max="10001" width="12.28515625" style="9" customWidth="1"/>
    <col min="10002" max="10002" width="8" style="9" bestFit="1" customWidth="1"/>
    <col min="10003" max="10004" width="13" style="9" bestFit="1" customWidth="1"/>
    <col min="10005" max="10005" width="8.85546875" style="9" bestFit="1" customWidth="1"/>
    <col min="10006" max="10006" width="16" style="9" customWidth="1"/>
    <col min="10007" max="10007" width="11.28515625" style="9" customWidth="1"/>
    <col min="10008" max="10008" width="13" style="9" bestFit="1" customWidth="1"/>
    <col min="10009" max="10009" width="14.42578125" style="9" customWidth="1"/>
    <col min="10010" max="10010" width="13" style="9" bestFit="1" customWidth="1"/>
    <col min="10011" max="10011" width="16" style="9" customWidth="1"/>
    <col min="10012" max="10012" width="11" style="9" bestFit="1" customWidth="1"/>
    <col min="10013" max="10013" width="12.140625" style="9" bestFit="1" customWidth="1"/>
    <col min="10014" max="10014" width="13.7109375" style="9" bestFit="1" customWidth="1"/>
    <col min="10015" max="10204" width="10.7109375" style="9"/>
    <col min="10205" max="10205" width="3.140625" style="9" bestFit="1" customWidth="1"/>
    <col min="10206" max="10206" width="17" style="9" bestFit="1" customWidth="1"/>
    <col min="10207" max="10207" width="17.7109375" style="9" customWidth="1"/>
    <col min="10208" max="10208" width="9.85546875" style="9" customWidth="1"/>
    <col min="10209" max="10209" width="10.85546875" style="9" customWidth="1"/>
    <col min="10210" max="10210" width="32.42578125" style="9" bestFit="1" customWidth="1"/>
    <col min="10211" max="10220" width="16" style="9" customWidth="1"/>
    <col min="10221" max="10221" width="14.140625" style="9" bestFit="1" customWidth="1"/>
    <col min="10222" max="10222" width="13.42578125" style="9" bestFit="1" customWidth="1"/>
    <col min="10223" max="10223" width="15.42578125" style="9" bestFit="1" customWidth="1"/>
    <col min="10224" max="10224" width="13.42578125" style="9" bestFit="1" customWidth="1"/>
    <col min="10225" max="10225" width="14.7109375" style="9" customWidth="1"/>
    <col min="10226" max="10235" width="16" style="9" customWidth="1"/>
    <col min="10236" max="10236" width="13.85546875" style="9" customWidth="1"/>
    <col min="10237" max="10237" width="13.42578125" style="9" customWidth="1"/>
    <col min="10238" max="10238" width="12.7109375" style="9" customWidth="1"/>
    <col min="10239" max="10239" width="15.7109375" style="9" bestFit="1" customWidth="1"/>
    <col min="10240" max="10240" width="14.140625" style="9" customWidth="1"/>
    <col min="10241" max="10241" width="15.85546875" style="9" bestFit="1" customWidth="1"/>
    <col min="10242" max="10242" width="13.85546875" style="9" bestFit="1" customWidth="1"/>
    <col min="10243" max="10243" width="12.85546875" style="9" customWidth="1"/>
    <col min="10244" max="10244" width="16" style="9" customWidth="1"/>
    <col min="10245" max="10245" width="11.42578125" style="9" bestFit="1" customWidth="1"/>
    <col min="10246" max="10246" width="14.85546875" style="9" bestFit="1" customWidth="1"/>
    <col min="10247" max="10247" width="13.85546875" style="9" bestFit="1" customWidth="1"/>
    <col min="10248" max="10248" width="13.85546875" style="9" customWidth="1"/>
    <col min="10249" max="10249" width="13.85546875" style="9" bestFit="1" customWidth="1"/>
    <col min="10250" max="10250" width="16" style="9" customWidth="1"/>
    <col min="10251" max="10251" width="13" style="9" customWidth="1"/>
    <col min="10252" max="10252" width="13.42578125" style="9" bestFit="1" customWidth="1"/>
    <col min="10253" max="10253" width="10.7109375" style="9" bestFit="1" customWidth="1"/>
    <col min="10254" max="10254" width="12" style="9" bestFit="1" customWidth="1"/>
    <col min="10255" max="10255" width="14.7109375" style="9" bestFit="1" customWidth="1"/>
    <col min="10256" max="10256" width="15.28515625" style="9" customWidth="1"/>
    <col min="10257" max="10257" width="12.28515625" style="9" customWidth="1"/>
    <col min="10258" max="10258" width="8" style="9" bestFit="1" customWidth="1"/>
    <col min="10259" max="10260" width="13" style="9" bestFit="1" customWidth="1"/>
    <col min="10261" max="10261" width="8.85546875" style="9" bestFit="1" customWidth="1"/>
    <col min="10262" max="10262" width="16" style="9" customWidth="1"/>
    <col min="10263" max="10263" width="11.28515625" style="9" customWidth="1"/>
    <col min="10264" max="10264" width="13" style="9" bestFit="1" customWidth="1"/>
    <col min="10265" max="10265" width="14.42578125" style="9" customWidth="1"/>
    <col min="10266" max="10266" width="13" style="9" bestFit="1" customWidth="1"/>
    <col min="10267" max="10267" width="16" style="9" customWidth="1"/>
    <col min="10268" max="10268" width="11" style="9" bestFit="1" customWidth="1"/>
    <col min="10269" max="10269" width="12.140625" style="9" bestFit="1" customWidth="1"/>
    <col min="10270" max="10270" width="13.7109375" style="9" bestFit="1" customWidth="1"/>
    <col min="10271" max="10460" width="10.7109375" style="9"/>
    <col min="10461" max="10461" width="3.140625" style="9" bestFit="1" customWidth="1"/>
    <col min="10462" max="10462" width="17" style="9" bestFit="1" customWidth="1"/>
    <col min="10463" max="10463" width="17.7109375" style="9" customWidth="1"/>
    <col min="10464" max="10464" width="9.85546875" style="9" customWidth="1"/>
    <col min="10465" max="10465" width="10.85546875" style="9" customWidth="1"/>
    <col min="10466" max="10466" width="32.42578125" style="9" bestFit="1" customWidth="1"/>
    <col min="10467" max="10476" width="16" style="9" customWidth="1"/>
    <col min="10477" max="10477" width="14.140625" style="9" bestFit="1" customWidth="1"/>
    <col min="10478" max="10478" width="13.42578125" style="9" bestFit="1" customWidth="1"/>
    <col min="10479" max="10479" width="15.42578125" style="9" bestFit="1" customWidth="1"/>
    <col min="10480" max="10480" width="13.42578125" style="9" bestFit="1" customWidth="1"/>
    <col min="10481" max="10481" width="14.7109375" style="9" customWidth="1"/>
    <col min="10482" max="10491" width="16" style="9" customWidth="1"/>
    <col min="10492" max="10492" width="13.85546875" style="9" customWidth="1"/>
    <col min="10493" max="10493" width="13.42578125" style="9" customWidth="1"/>
    <col min="10494" max="10494" width="12.7109375" style="9" customWidth="1"/>
    <col min="10495" max="10495" width="15.7109375" style="9" bestFit="1" customWidth="1"/>
    <col min="10496" max="10496" width="14.140625" style="9" customWidth="1"/>
    <col min="10497" max="10497" width="15.85546875" style="9" bestFit="1" customWidth="1"/>
    <col min="10498" max="10498" width="13.85546875" style="9" bestFit="1" customWidth="1"/>
    <col min="10499" max="10499" width="12.85546875" style="9" customWidth="1"/>
    <col min="10500" max="10500" width="16" style="9" customWidth="1"/>
    <col min="10501" max="10501" width="11.42578125" style="9" bestFit="1" customWidth="1"/>
    <col min="10502" max="10502" width="14.85546875" style="9" bestFit="1" customWidth="1"/>
    <col min="10503" max="10503" width="13.85546875" style="9" bestFit="1" customWidth="1"/>
    <col min="10504" max="10504" width="13.85546875" style="9" customWidth="1"/>
    <col min="10505" max="10505" width="13.85546875" style="9" bestFit="1" customWidth="1"/>
    <col min="10506" max="10506" width="16" style="9" customWidth="1"/>
    <col min="10507" max="10507" width="13" style="9" customWidth="1"/>
    <col min="10508" max="10508" width="13.42578125" style="9" bestFit="1" customWidth="1"/>
    <col min="10509" max="10509" width="10.7109375" style="9" bestFit="1" customWidth="1"/>
    <col min="10510" max="10510" width="12" style="9" bestFit="1" customWidth="1"/>
    <col min="10511" max="10511" width="14.7109375" style="9" bestFit="1" customWidth="1"/>
    <col min="10512" max="10512" width="15.28515625" style="9" customWidth="1"/>
    <col min="10513" max="10513" width="12.28515625" style="9" customWidth="1"/>
    <col min="10514" max="10514" width="8" style="9" bestFit="1" customWidth="1"/>
    <col min="10515" max="10516" width="13" style="9" bestFit="1" customWidth="1"/>
    <col min="10517" max="10517" width="8.85546875" style="9" bestFit="1" customWidth="1"/>
    <col min="10518" max="10518" width="16" style="9" customWidth="1"/>
    <col min="10519" max="10519" width="11.28515625" style="9" customWidth="1"/>
    <col min="10520" max="10520" width="13" style="9" bestFit="1" customWidth="1"/>
    <col min="10521" max="10521" width="14.42578125" style="9" customWidth="1"/>
    <col min="10522" max="10522" width="13" style="9" bestFit="1" customWidth="1"/>
    <col min="10523" max="10523" width="16" style="9" customWidth="1"/>
    <col min="10524" max="10524" width="11" style="9" bestFit="1" customWidth="1"/>
    <col min="10525" max="10525" width="12.140625" style="9" bestFit="1" customWidth="1"/>
    <col min="10526" max="10526" width="13.7109375" style="9" bestFit="1" customWidth="1"/>
    <col min="10527" max="10716" width="10.7109375" style="9"/>
    <col min="10717" max="10717" width="3.140625" style="9" bestFit="1" customWidth="1"/>
    <col min="10718" max="10718" width="17" style="9" bestFit="1" customWidth="1"/>
    <col min="10719" max="10719" width="17.7109375" style="9" customWidth="1"/>
    <col min="10720" max="10720" width="9.85546875" style="9" customWidth="1"/>
    <col min="10721" max="10721" width="10.85546875" style="9" customWidth="1"/>
    <col min="10722" max="10722" width="32.42578125" style="9" bestFit="1" customWidth="1"/>
    <col min="10723" max="10732" width="16" style="9" customWidth="1"/>
    <col min="10733" max="10733" width="14.140625" style="9" bestFit="1" customWidth="1"/>
    <col min="10734" max="10734" width="13.42578125" style="9" bestFit="1" customWidth="1"/>
    <col min="10735" max="10735" width="15.42578125" style="9" bestFit="1" customWidth="1"/>
    <col min="10736" max="10736" width="13.42578125" style="9" bestFit="1" customWidth="1"/>
    <col min="10737" max="10737" width="14.7109375" style="9" customWidth="1"/>
    <col min="10738" max="10747" width="16" style="9" customWidth="1"/>
    <col min="10748" max="10748" width="13.85546875" style="9" customWidth="1"/>
    <col min="10749" max="10749" width="13.42578125" style="9" customWidth="1"/>
    <col min="10750" max="10750" width="12.7109375" style="9" customWidth="1"/>
    <col min="10751" max="10751" width="15.7109375" style="9" bestFit="1" customWidth="1"/>
    <col min="10752" max="10752" width="14.140625" style="9" customWidth="1"/>
    <col min="10753" max="10753" width="15.85546875" style="9" bestFit="1" customWidth="1"/>
    <col min="10754" max="10754" width="13.85546875" style="9" bestFit="1" customWidth="1"/>
    <col min="10755" max="10755" width="12.85546875" style="9" customWidth="1"/>
    <col min="10756" max="10756" width="16" style="9" customWidth="1"/>
    <col min="10757" max="10757" width="11.42578125" style="9" bestFit="1" customWidth="1"/>
    <col min="10758" max="10758" width="14.85546875" style="9" bestFit="1" customWidth="1"/>
    <col min="10759" max="10759" width="13.85546875" style="9" bestFit="1" customWidth="1"/>
    <col min="10760" max="10760" width="13.85546875" style="9" customWidth="1"/>
    <col min="10761" max="10761" width="13.85546875" style="9" bestFit="1" customWidth="1"/>
    <col min="10762" max="10762" width="16" style="9" customWidth="1"/>
    <col min="10763" max="10763" width="13" style="9" customWidth="1"/>
    <col min="10764" max="10764" width="13.42578125" style="9" bestFit="1" customWidth="1"/>
    <col min="10765" max="10765" width="10.7109375" style="9" bestFit="1" customWidth="1"/>
    <col min="10766" max="10766" width="12" style="9" bestFit="1" customWidth="1"/>
    <col min="10767" max="10767" width="14.7109375" style="9" bestFit="1" customWidth="1"/>
    <col min="10768" max="10768" width="15.28515625" style="9" customWidth="1"/>
    <col min="10769" max="10769" width="12.28515625" style="9" customWidth="1"/>
    <col min="10770" max="10770" width="8" style="9" bestFit="1" customWidth="1"/>
    <col min="10771" max="10772" width="13" style="9" bestFit="1" customWidth="1"/>
    <col min="10773" max="10773" width="8.85546875" style="9" bestFit="1" customWidth="1"/>
    <col min="10774" max="10774" width="16" style="9" customWidth="1"/>
    <col min="10775" max="10775" width="11.28515625" style="9" customWidth="1"/>
    <col min="10776" max="10776" width="13" style="9" bestFit="1" customWidth="1"/>
    <col min="10777" max="10777" width="14.42578125" style="9" customWidth="1"/>
    <col min="10778" max="10778" width="13" style="9" bestFit="1" customWidth="1"/>
    <col min="10779" max="10779" width="16" style="9" customWidth="1"/>
    <col min="10780" max="10780" width="11" style="9" bestFit="1" customWidth="1"/>
    <col min="10781" max="10781" width="12.140625" style="9" bestFit="1" customWidth="1"/>
    <col min="10782" max="10782" width="13.7109375" style="9" bestFit="1" customWidth="1"/>
    <col min="10783" max="10972" width="10.7109375" style="9"/>
    <col min="10973" max="10973" width="3.140625" style="9" bestFit="1" customWidth="1"/>
    <col min="10974" max="10974" width="17" style="9" bestFit="1" customWidth="1"/>
    <col min="10975" max="10975" width="17.7109375" style="9" customWidth="1"/>
    <col min="10976" max="10976" width="9.85546875" style="9" customWidth="1"/>
    <col min="10977" max="10977" width="10.85546875" style="9" customWidth="1"/>
    <col min="10978" max="10978" width="32.42578125" style="9" bestFit="1" customWidth="1"/>
    <col min="10979" max="10988" width="16" style="9" customWidth="1"/>
    <col min="10989" max="10989" width="14.140625" style="9" bestFit="1" customWidth="1"/>
    <col min="10990" max="10990" width="13.42578125" style="9" bestFit="1" customWidth="1"/>
    <col min="10991" max="10991" width="15.42578125" style="9" bestFit="1" customWidth="1"/>
    <col min="10992" max="10992" width="13.42578125" style="9" bestFit="1" customWidth="1"/>
    <col min="10993" max="10993" width="14.7109375" style="9" customWidth="1"/>
    <col min="10994" max="11003" width="16" style="9" customWidth="1"/>
    <col min="11004" max="11004" width="13.85546875" style="9" customWidth="1"/>
    <col min="11005" max="11005" width="13.42578125" style="9" customWidth="1"/>
    <col min="11006" max="11006" width="12.7109375" style="9" customWidth="1"/>
    <col min="11007" max="11007" width="15.7109375" style="9" bestFit="1" customWidth="1"/>
    <col min="11008" max="11008" width="14.140625" style="9" customWidth="1"/>
    <col min="11009" max="11009" width="15.85546875" style="9" bestFit="1" customWidth="1"/>
    <col min="11010" max="11010" width="13.85546875" style="9" bestFit="1" customWidth="1"/>
    <col min="11011" max="11011" width="12.85546875" style="9" customWidth="1"/>
    <col min="11012" max="11012" width="16" style="9" customWidth="1"/>
    <col min="11013" max="11013" width="11.42578125" style="9" bestFit="1" customWidth="1"/>
    <col min="11014" max="11014" width="14.85546875" style="9" bestFit="1" customWidth="1"/>
    <col min="11015" max="11015" width="13.85546875" style="9" bestFit="1" customWidth="1"/>
    <col min="11016" max="11016" width="13.85546875" style="9" customWidth="1"/>
    <col min="11017" max="11017" width="13.85546875" style="9" bestFit="1" customWidth="1"/>
    <col min="11018" max="11018" width="16" style="9" customWidth="1"/>
    <col min="11019" max="11019" width="13" style="9" customWidth="1"/>
    <col min="11020" max="11020" width="13.42578125" style="9" bestFit="1" customWidth="1"/>
    <col min="11021" max="11021" width="10.7109375" style="9" bestFit="1" customWidth="1"/>
    <col min="11022" max="11022" width="12" style="9" bestFit="1" customWidth="1"/>
    <col min="11023" max="11023" width="14.7109375" style="9" bestFit="1" customWidth="1"/>
    <col min="11024" max="11024" width="15.28515625" style="9" customWidth="1"/>
    <col min="11025" max="11025" width="12.28515625" style="9" customWidth="1"/>
    <col min="11026" max="11026" width="8" style="9" bestFit="1" customWidth="1"/>
    <col min="11027" max="11028" width="13" style="9" bestFit="1" customWidth="1"/>
    <col min="11029" max="11029" width="8.85546875" style="9" bestFit="1" customWidth="1"/>
    <col min="11030" max="11030" width="16" style="9" customWidth="1"/>
    <col min="11031" max="11031" width="11.28515625" style="9" customWidth="1"/>
    <col min="11032" max="11032" width="13" style="9" bestFit="1" customWidth="1"/>
    <col min="11033" max="11033" width="14.42578125" style="9" customWidth="1"/>
    <col min="11034" max="11034" width="13" style="9" bestFit="1" customWidth="1"/>
    <col min="11035" max="11035" width="16" style="9" customWidth="1"/>
    <col min="11036" max="11036" width="11" style="9" bestFit="1" customWidth="1"/>
    <col min="11037" max="11037" width="12.140625" style="9" bestFit="1" customWidth="1"/>
    <col min="11038" max="11038" width="13.7109375" style="9" bestFit="1" customWidth="1"/>
    <col min="11039" max="11228" width="10.7109375" style="9"/>
    <col min="11229" max="11229" width="3.140625" style="9" bestFit="1" customWidth="1"/>
    <col min="11230" max="11230" width="17" style="9" bestFit="1" customWidth="1"/>
    <col min="11231" max="11231" width="17.7109375" style="9" customWidth="1"/>
    <col min="11232" max="11232" width="9.85546875" style="9" customWidth="1"/>
    <col min="11233" max="11233" width="10.85546875" style="9" customWidth="1"/>
    <col min="11234" max="11234" width="32.42578125" style="9" bestFit="1" customWidth="1"/>
    <col min="11235" max="11244" width="16" style="9" customWidth="1"/>
    <col min="11245" max="11245" width="14.140625" style="9" bestFit="1" customWidth="1"/>
    <col min="11246" max="11246" width="13.42578125" style="9" bestFit="1" customWidth="1"/>
    <col min="11247" max="11247" width="15.42578125" style="9" bestFit="1" customWidth="1"/>
    <col min="11248" max="11248" width="13.42578125" style="9" bestFit="1" customWidth="1"/>
    <col min="11249" max="11249" width="14.7109375" style="9" customWidth="1"/>
    <col min="11250" max="11259" width="16" style="9" customWidth="1"/>
    <col min="11260" max="11260" width="13.85546875" style="9" customWidth="1"/>
    <col min="11261" max="11261" width="13.42578125" style="9" customWidth="1"/>
    <col min="11262" max="11262" width="12.7109375" style="9" customWidth="1"/>
    <col min="11263" max="11263" width="15.7109375" style="9" bestFit="1" customWidth="1"/>
    <col min="11264" max="11264" width="14.140625" style="9" customWidth="1"/>
    <col min="11265" max="11265" width="15.85546875" style="9" bestFit="1" customWidth="1"/>
    <col min="11266" max="11266" width="13.85546875" style="9" bestFit="1" customWidth="1"/>
    <col min="11267" max="11267" width="12.85546875" style="9" customWidth="1"/>
    <col min="11268" max="11268" width="16" style="9" customWidth="1"/>
    <col min="11269" max="11269" width="11.42578125" style="9" bestFit="1" customWidth="1"/>
    <col min="11270" max="11270" width="14.85546875" style="9" bestFit="1" customWidth="1"/>
    <col min="11271" max="11271" width="13.85546875" style="9" bestFit="1" customWidth="1"/>
    <col min="11272" max="11272" width="13.85546875" style="9" customWidth="1"/>
    <col min="11273" max="11273" width="13.85546875" style="9" bestFit="1" customWidth="1"/>
    <col min="11274" max="11274" width="16" style="9" customWidth="1"/>
    <col min="11275" max="11275" width="13" style="9" customWidth="1"/>
    <col min="11276" max="11276" width="13.42578125" style="9" bestFit="1" customWidth="1"/>
    <col min="11277" max="11277" width="10.7109375" style="9" bestFit="1" customWidth="1"/>
    <col min="11278" max="11278" width="12" style="9" bestFit="1" customWidth="1"/>
    <col min="11279" max="11279" width="14.7109375" style="9" bestFit="1" customWidth="1"/>
    <col min="11280" max="11280" width="15.28515625" style="9" customWidth="1"/>
    <col min="11281" max="11281" width="12.28515625" style="9" customWidth="1"/>
    <col min="11282" max="11282" width="8" style="9" bestFit="1" customWidth="1"/>
    <col min="11283" max="11284" width="13" style="9" bestFit="1" customWidth="1"/>
    <col min="11285" max="11285" width="8.85546875" style="9" bestFit="1" customWidth="1"/>
    <col min="11286" max="11286" width="16" style="9" customWidth="1"/>
    <col min="11287" max="11287" width="11.28515625" style="9" customWidth="1"/>
    <col min="11288" max="11288" width="13" style="9" bestFit="1" customWidth="1"/>
    <col min="11289" max="11289" width="14.42578125" style="9" customWidth="1"/>
    <col min="11290" max="11290" width="13" style="9" bestFit="1" customWidth="1"/>
    <col min="11291" max="11291" width="16" style="9" customWidth="1"/>
    <col min="11292" max="11292" width="11" style="9" bestFit="1" customWidth="1"/>
    <col min="11293" max="11293" width="12.140625" style="9" bestFit="1" customWidth="1"/>
    <col min="11294" max="11294" width="13.7109375" style="9" bestFit="1" customWidth="1"/>
    <col min="11295" max="11484" width="10.7109375" style="9"/>
    <col min="11485" max="11485" width="3.140625" style="9" bestFit="1" customWidth="1"/>
    <col min="11486" max="11486" width="17" style="9" bestFit="1" customWidth="1"/>
    <col min="11487" max="11487" width="17.7109375" style="9" customWidth="1"/>
    <col min="11488" max="11488" width="9.85546875" style="9" customWidth="1"/>
    <col min="11489" max="11489" width="10.85546875" style="9" customWidth="1"/>
    <col min="11490" max="11490" width="32.42578125" style="9" bestFit="1" customWidth="1"/>
    <col min="11491" max="11500" width="16" style="9" customWidth="1"/>
    <col min="11501" max="11501" width="14.140625" style="9" bestFit="1" customWidth="1"/>
    <col min="11502" max="11502" width="13.42578125" style="9" bestFit="1" customWidth="1"/>
    <col min="11503" max="11503" width="15.42578125" style="9" bestFit="1" customWidth="1"/>
    <col min="11504" max="11504" width="13.42578125" style="9" bestFit="1" customWidth="1"/>
    <col min="11505" max="11505" width="14.7109375" style="9" customWidth="1"/>
    <col min="11506" max="11515" width="16" style="9" customWidth="1"/>
    <col min="11516" max="11516" width="13.85546875" style="9" customWidth="1"/>
    <col min="11517" max="11517" width="13.42578125" style="9" customWidth="1"/>
    <col min="11518" max="11518" width="12.7109375" style="9" customWidth="1"/>
    <col min="11519" max="11519" width="15.7109375" style="9" bestFit="1" customWidth="1"/>
    <col min="11520" max="11520" width="14.140625" style="9" customWidth="1"/>
    <col min="11521" max="11521" width="15.85546875" style="9" bestFit="1" customWidth="1"/>
    <col min="11522" max="11522" width="13.85546875" style="9" bestFit="1" customWidth="1"/>
    <col min="11523" max="11523" width="12.85546875" style="9" customWidth="1"/>
    <col min="11524" max="11524" width="16" style="9" customWidth="1"/>
    <col min="11525" max="11525" width="11.42578125" style="9" bestFit="1" customWidth="1"/>
    <col min="11526" max="11526" width="14.85546875" style="9" bestFit="1" customWidth="1"/>
    <col min="11527" max="11527" width="13.85546875" style="9" bestFit="1" customWidth="1"/>
    <col min="11528" max="11528" width="13.85546875" style="9" customWidth="1"/>
    <col min="11529" max="11529" width="13.85546875" style="9" bestFit="1" customWidth="1"/>
    <col min="11530" max="11530" width="16" style="9" customWidth="1"/>
    <col min="11531" max="11531" width="13" style="9" customWidth="1"/>
    <col min="11532" max="11532" width="13.42578125" style="9" bestFit="1" customWidth="1"/>
    <col min="11533" max="11533" width="10.7109375" style="9" bestFit="1" customWidth="1"/>
    <col min="11534" max="11534" width="12" style="9" bestFit="1" customWidth="1"/>
    <col min="11535" max="11535" width="14.7109375" style="9" bestFit="1" customWidth="1"/>
    <col min="11536" max="11536" width="15.28515625" style="9" customWidth="1"/>
    <col min="11537" max="11537" width="12.28515625" style="9" customWidth="1"/>
    <col min="11538" max="11538" width="8" style="9" bestFit="1" customWidth="1"/>
    <col min="11539" max="11540" width="13" style="9" bestFit="1" customWidth="1"/>
    <col min="11541" max="11541" width="8.85546875" style="9" bestFit="1" customWidth="1"/>
    <col min="11542" max="11542" width="16" style="9" customWidth="1"/>
    <col min="11543" max="11543" width="11.28515625" style="9" customWidth="1"/>
    <col min="11544" max="11544" width="13" style="9" bestFit="1" customWidth="1"/>
    <col min="11545" max="11545" width="14.42578125" style="9" customWidth="1"/>
    <col min="11546" max="11546" width="13" style="9" bestFit="1" customWidth="1"/>
    <col min="11547" max="11547" width="16" style="9" customWidth="1"/>
    <col min="11548" max="11548" width="11" style="9" bestFit="1" customWidth="1"/>
    <col min="11549" max="11549" width="12.140625" style="9" bestFit="1" customWidth="1"/>
    <col min="11550" max="11550" width="13.7109375" style="9" bestFit="1" customWidth="1"/>
    <col min="11551" max="11740" width="10.7109375" style="9"/>
    <col min="11741" max="11741" width="3.140625" style="9" bestFit="1" customWidth="1"/>
    <col min="11742" max="11742" width="17" style="9" bestFit="1" customWidth="1"/>
    <col min="11743" max="11743" width="17.7109375" style="9" customWidth="1"/>
    <col min="11744" max="11744" width="9.85546875" style="9" customWidth="1"/>
    <col min="11745" max="11745" width="10.85546875" style="9" customWidth="1"/>
    <col min="11746" max="11746" width="32.42578125" style="9" bestFit="1" customWidth="1"/>
    <col min="11747" max="11756" width="16" style="9" customWidth="1"/>
    <col min="11757" max="11757" width="14.140625" style="9" bestFit="1" customWidth="1"/>
    <col min="11758" max="11758" width="13.42578125" style="9" bestFit="1" customWidth="1"/>
    <col min="11759" max="11759" width="15.42578125" style="9" bestFit="1" customWidth="1"/>
    <col min="11760" max="11760" width="13.42578125" style="9" bestFit="1" customWidth="1"/>
    <col min="11761" max="11761" width="14.7109375" style="9" customWidth="1"/>
    <col min="11762" max="11771" width="16" style="9" customWidth="1"/>
    <col min="11772" max="11772" width="13.85546875" style="9" customWidth="1"/>
    <col min="11773" max="11773" width="13.42578125" style="9" customWidth="1"/>
    <col min="11774" max="11774" width="12.7109375" style="9" customWidth="1"/>
    <col min="11775" max="11775" width="15.7109375" style="9" bestFit="1" customWidth="1"/>
    <col min="11776" max="11776" width="14.140625" style="9" customWidth="1"/>
    <col min="11777" max="11777" width="15.85546875" style="9" bestFit="1" customWidth="1"/>
    <col min="11778" max="11778" width="13.85546875" style="9" bestFit="1" customWidth="1"/>
    <col min="11779" max="11779" width="12.85546875" style="9" customWidth="1"/>
    <col min="11780" max="11780" width="16" style="9" customWidth="1"/>
    <col min="11781" max="11781" width="11.42578125" style="9" bestFit="1" customWidth="1"/>
    <col min="11782" max="11782" width="14.85546875" style="9" bestFit="1" customWidth="1"/>
    <col min="11783" max="11783" width="13.85546875" style="9" bestFit="1" customWidth="1"/>
    <col min="11784" max="11784" width="13.85546875" style="9" customWidth="1"/>
    <col min="11785" max="11785" width="13.85546875" style="9" bestFit="1" customWidth="1"/>
    <col min="11786" max="11786" width="16" style="9" customWidth="1"/>
    <col min="11787" max="11787" width="13" style="9" customWidth="1"/>
    <col min="11788" max="11788" width="13.42578125" style="9" bestFit="1" customWidth="1"/>
    <col min="11789" max="11789" width="10.7109375" style="9" bestFit="1" customWidth="1"/>
    <col min="11790" max="11790" width="12" style="9" bestFit="1" customWidth="1"/>
    <col min="11791" max="11791" width="14.7109375" style="9" bestFit="1" customWidth="1"/>
    <col min="11792" max="11792" width="15.28515625" style="9" customWidth="1"/>
    <col min="11793" max="11793" width="12.28515625" style="9" customWidth="1"/>
    <col min="11794" max="11794" width="8" style="9" bestFit="1" customWidth="1"/>
    <col min="11795" max="11796" width="13" style="9" bestFit="1" customWidth="1"/>
    <col min="11797" max="11797" width="8.85546875" style="9" bestFit="1" customWidth="1"/>
    <col min="11798" max="11798" width="16" style="9" customWidth="1"/>
    <col min="11799" max="11799" width="11.28515625" style="9" customWidth="1"/>
    <col min="11800" max="11800" width="13" style="9" bestFit="1" customWidth="1"/>
    <col min="11801" max="11801" width="14.42578125" style="9" customWidth="1"/>
    <col min="11802" max="11802" width="13" style="9" bestFit="1" customWidth="1"/>
    <col min="11803" max="11803" width="16" style="9" customWidth="1"/>
    <col min="11804" max="11804" width="11" style="9" bestFit="1" customWidth="1"/>
    <col min="11805" max="11805" width="12.140625" style="9" bestFit="1" customWidth="1"/>
    <col min="11806" max="11806" width="13.7109375" style="9" bestFit="1" customWidth="1"/>
    <col min="11807" max="11996" width="10.7109375" style="9"/>
    <col min="11997" max="11997" width="3.140625" style="9" bestFit="1" customWidth="1"/>
    <col min="11998" max="11998" width="17" style="9" bestFit="1" customWidth="1"/>
    <col min="11999" max="11999" width="17.7109375" style="9" customWidth="1"/>
    <col min="12000" max="12000" width="9.85546875" style="9" customWidth="1"/>
    <col min="12001" max="12001" width="10.85546875" style="9" customWidth="1"/>
    <col min="12002" max="12002" width="32.42578125" style="9" bestFit="1" customWidth="1"/>
    <col min="12003" max="12012" width="16" style="9" customWidth="1"/>
    <col min="12013" max="12013" width="14.140625" style="9" bestFit="1" customWidth="1"/>
    <col min="12014" max="12014" width="13.42578125" style="9" bestFit="1" customWidth="1"/>
    <col min="12015" max="12015" width="15.42578125" style="9" bestFit="1" customWidth="1"/>
    <col min="12016" max="12016" width="13.42578125" style="9" bestFit="1" customWidth="1"/>
    <col min="12017" max="12017" width="14.7109375" style="9" customWidth="1"/>
    <col min="12018" max="12027" width="16" style="9" customWidth="1"/>
    <col min="12028" max="12028" width="13.85546875" style="9" customWidth="1"/>
    <col min="12029" max="12029" width="13.42578125" style="9" customWidth="1"/>
    <col min="12030" max="12030" width="12.7109375" style="9" customWidth="1"/>
    <col min="12031" max="12031" width="15.7109375" style="9" bestFit="1" customWidth="1"/>
    <col min="12032" max="12032" width="14.140625" style="9" customWidth="1"/>
    <col min="12033" max="12033" width="15.85546875" style="9" bestFit="1" customWidth="1"/>
    <col min="12034" max="12034" width="13.85546875" style="9" bestFit="1" customWidth="1"/>
    <col min="12035" max="12035" width="12.85546875" style="9" customWidth="1"/>
    <col min="12036" max="12036" width="16" style="9" customWidth="1"/>
    <col min="12037" max="12037" width="11.42578125" style="9" bestFit="1" customWidth="1"/>
    <col min="12038" max="12038" width="14.85546875" style="9" bestFit="1" customWidth="1"/>
    <col min="12039" max="12039" width="13.85546875" style="9" bestFit="1" customWidth="1"/>
    <col min="12040" max="12040" width="13.85546875" style="9" customWidth="1"/>
    <col min="12041" max="12041" width="13.85546875" style="9" bestFit="1" customWidth="1"/>
    <col min="12042" max="12042" width="16" style="9" customWidth="1"/>
    <col min="12043" max="12043" width="13" style="9" customWidth="1"/>
    <col min="12044" max="12044" width="13.42578125" style="9" bestFit="1" customWidth="1"/>
    <col min="12045" max="12045" width="10.7109375" style="9" bestFit="1" customWidth="1"/>
    <col min="12046" max="12046" width="12" style="9" bestFit="1" customWidth="1"/>
    <col min="12047" max="12047" width="14.7109375" style="9" bestFit="1" customWidth="1"/>
    <col min="12048" max="12048" width="15.28515625" style="9" customWidth="1"/>
    <col min="12049" max="12049" width="12.28515625" style="9" customWidth="1"/>
    <col min="12050" max="12050" width="8" style="9" bestFit="1" customWidth="1"/>
    <col min="12051" max="12052" width="13" style="9" bestFit="1" customWidth="1"/>
    <col min="12053" max="12053" width="8.85546875" style="9" bestFit="1" customWidth="1"/>
    <col min="12054" max="12054" width="16" style="9" customWidth="1"/>
    <col min="12055" max="12055" width="11.28515625" style="9" customWidth="1"/>
    <col min="12056" max="12056" width="13" style="9" bestFit="1" customWidth="1"/>
    <col min="12057" max="12057" width="14.42578125" style="9" customWidth="1"/>
    <col min="12058" max="12058" width="13" style="9" bestFit="1" customWidth="1"/>
    <col min="12059" max="12059" width="16" style="9" customWidth="1"/>
    <col min="12060" max="12060" width="11" style="9" bestFit="1" customWidth="1"/>
    <col min="12061" max="12061" width="12.140625" style="9" bestFit="1" customWidth="1"/>
    <col min="12062" max="12062" width="13.7109375" style="9" bestFit="1" customWidth="1"/>
    <col min="12063" max="12252" width="10.7109375" style="9"/>
    <col min="12253" max="12253" width="3.140625" style="9" bestFit="1" customWidth="1"/>
    <col min="12254" max="12254" width="17" style="9" bestFit="1" customWidth="1"/>
    <col min="12255" max="12255" width="17.7109375" style="9" customWidth="1"/>
    <col min="12256" max="12256" width="9.85546875" style="9" customWidth="1"/>
    <col min="12257" max="12257" width="10.85546875" style="9" customWidth="1"/>
    <col min="12258" max="12258" width="32.42578125" style="9" bestFit="1" customWidth="1"/>
    <col min="12259" max="12268" width="16" style="9" customWidth="1"/>
    <col min="12269" max="12269" width="14.140625" style="9" bestFit="1" customWidth="1"/>
    <col min="12270" max="12270" width="13.42578125" style="9" bestFit="1" customWidth="1"/>
    <col min="12271" max="12271" width="15.42578125" style="9" bestFit="1" customWidth="1"/>
    <col min="12272" max="12272" width="13.42578125" style="9" bestFit="1" customWidth="1"/>
    <col min="12273" max="12273" width="14.7109375" style="9" customWidth="1"/>
    <col min="12274" max="12283" width="16" style="9" customWidth="1"/>
    <col min="12284" max="12284" width="13.85546875" style="9" customWidth="1"/>
    <col min="12285" max="12285" width="13.42578125" style="9" customWidth="1"/>
    <col min="12286" max="12286" width="12.7109375" style="9" customWidth="1"/>
    <col min="12287" max="12287" width="15.7109375" style="9" bestFit="1" customWidth="1"/>
    <col min="12288" max="12288" width="14.140625" style="9" customWidth="1"/>
    <col min="12289" max="12289" width="15.85546875" style="9" bestFit="1" customWidth="1"/>
    <col min="12290" max="12290" width="13.85546875" style="9" bestFit="1" customWidth="1"/>
    <col min="12291" max="12291" width="12.85546875" style="9" customWidth="1"/>
    <col min="12292" max="12292" width="16" style="9" customWidth="1"/>
    <col min="12293" max="12293" width="11.42578125" style="9" bestFit="1" customWidth="1"/>
    <col min="12294" max="12294" width="14.85546875" style="9" bestFit="1" customWidth="1"/>
    <col min="12295" max="12295" width="13.85546875" style="9" bestFit="1" customWidth="1"/>
    <col min="12296" max="12296" width="13.85546875" style="9" customWidth="1"/>
    <col min="12297" max="12297" width="13.85546875" style="9" bestFit="1" customWidth="1"/>
    <col min="12298" max="12298" width="16" style="9" customWidth="1"/>
    <col min="12299" max="12299" width="13" style="9" customWidth="1"/>
    <col min="12300" max="12300" width="13.42578125" style="9" bestFit="1" customWidth="1"/>
    <col min="12301" max="12301" width="10.7109375" style="9" bestFit="1" customWidth="1"/>
    <col min="12302" max="12302" width="12" style="9" bestFit="1" customWidth="1"/>
    <col min="12303" max="12303" width="14.7109375" style="9" bestFit="1" customWidth="1"/>
    <col min="12304" max="12304" width="15.28515625" style="9" customWidth="1"/>
    <col min="12305" max="12305" width="12.28515625" style="9" customWidth="1"/>
    <col min="12306" max="12306" width="8" style="9" bestFit="1" customWidth="1"/>
    <col min="12307" max="12308" width="13" style="9" bestFit="1" customWidth="1"/>
    <col min="12309" max="12309" width="8.85546875" style="9" bestFit="1" customWidth="1"/>
    <col min="12310" max="12310" width="16" style="9" customWidth="1"/>
    <col min="12311" max="12311" width="11.28515625" style="9" customWidth="1"/>
    <col min="12312" max="12312" width="13" style="9" bestFit="1" customWidth="1"/>
    <col min="12313" max="12313" width="14.42578125" style="9" customWidth="1"/>
    <col min="12314" max="12314" width="13" style="9" bestFit="1" customWidth="1"/>
    <col min="12315" max="12315" width="16" style="9" customWidth="1"/>
    <col min="12316" max="12316" width="11" style="9" bestFit="1" customWidth="1"/>
    <col min="12317" max="12317" width="12.140625" style="9" bestFit="1" customWidth="1"/>
    <col min="12318" max="12318" width="13.7109375" style="9" bestFit="1" customWidth="1"/>
    <col min="12319" max="12508" width="10.7109375" style="9"/>
    <col min="12509" max="12509" width="3.140625" style="9" bestFit="1" customWidth="1"/>
    <col min="12510" max="12510" width="17" style="9" bestFit="1" customWidth="1"/>
    <col min="12511" max="12511" width="17.7109375" style="9" customWidth="1"/>
    <col min="12512" max="12512" width="9.85546875" style="9" customWidth="1"/>
    <col min="12513" max="12513" width="10.85546875" style="9" customWidth="1"/>
    <col min="12514" max="12514" width="32.42578125" style="9" bestFit="1" customWidth="1"/>
    <col min="12515" max="12524" width="16" style="9" customWidth="1"/>
    <col min="12525" max="12525" width="14.140625" style="9" bestFit="1" customWidth="1"/>
    <col min="12526" max="12526" width="13.42578125" style="9" bestFit="1" customWidth="1"/>
    <col min="12527" max="12527" width="15.42578125" style="9" bestFit="1" customWidth="1"/>
    <col min="12528" max="12528" width="13.42578125" style="9" bestFit="1" customWidth="1"/>
    <col min="12529" max="12529" width="14.7109375" style="9" customWidth="1"/>
    <col min="12530" max="12539" width="16" style="9" customWidth="1"/>
    <col min="12540" max="12540" width="13.85546875" style="9" customWidth="1"/>
    <col min="12541" max="12541" width="13.42578125" style="9" customWidth="1"/>
    <col min="12542" max="12542" width="12.7109375" style="9" customWidth="1"/>
    <col min="12543" max="12543" width="15.7109375" style="9" bestFit="1" customWidth="1"/>
    <col min="12544" max="12544" width="14.140625" style="9" customWidth="1"/>
    <col min="12545" max="12545" width="15.85546875" style="9" bestFit="1" customWidth="1"/>
    <col min="12546" max="12546" width="13.85546875" style="9" bestFit="1" customWidth="1"/>
    <col min="12547" max="12547" width="12.85546875" style="9" customWidth="1"/>
    <col min="12548" max="12548" width="16" style="9" customWidth="1"/>
    <col min="12549" max="12549" width="11.42578125" style="9" bestFit="1" customWidth="1"/>
    <col min="12550" max="12550" width="14.85546875" style="9" bestFit="1" customWidth="1"/>
    <col min="12551" max="12551" width="13.85546875" style="9" bestFit="1" customWidth="1"/>
    <col min="12552" max="12552" width="13.85546875" style="9" customWidth="1"/>
    <col min="12553" max="12553" width="13.85546875" style="9" bestFit="1" customWidth="1"/>
    <col min="12554" max="12554" width="16" style="9" customWidth="1"/>
    <col min="12555" max="12555" width="13" style="9" customWidth="1"/>
    <col min="12556" max="12556" width="13.42578125" style="9" bestFit="1" customWidth="1"/>
    <col min="12557" max="12557" width="10.7109375" style="9" bestFit="1" customWidth="1"/>
    <col min="12558" max="12558" width="12" style="9" bestFit="1" customWidth="1"/>
    <col min="12559" max="12559" width="14.7109375" style="9" bestFit="1" customWidth="1"/>
    <col min="12560" max="12560" width="15.28515625" style="9" customWidth="1"/>
    <col min="12561" max="12561" width="12.28515625" style="9" customWidth="1"/>
    <col min="12562" max="12562" width="8" style="9" bestFit="1" customWidth="1"/>
    <col min="12563" max="12564" width="13" style="9" bestFit="1" customWidth="1"/>
    <col min="12565" max="12565" width="8.85546875" style="9" bestFit="1" customWidth="1"/>
    <col min="12566" max="12566" width="16" style="9" customWidth="1"/>
    <col min="12567" max="12567" width="11.28515625" style="9" customWidth="1"/>
    <col min="12568" max="12568" width="13" style="9" bestFit="1" customWidth="1"/>
    <col min="12569" max="12569" width="14.42578125" style="9" customWidth="1"/>
    <col min="12570" max="12570" width="13" style="9" bestFit="1" customWidth="1"/>
    <col min="12571" max="12571" width="16" style="9" customWidth="1"/>
    <col min="12572" max="12572" width="11" style="9" bestFit="1" customWidth="1"/>
    <col min="12573" max="12573" width="12.140625" style="9" bestFit="1" customWidth="1"/>
    <col min="12574" max="12574" width="13.7109375" style="9" bestFit="1" customWidth="1"/>
    <col min="12575" max="12764" width="10.7109375" style="9"/>
    <col min="12765" max="12765" width="3.140625" style="9" bestFit="1" customWidth="1"/>
    <col min="12766" max="12766" width="17" style="9" bestFit="1" customWidth="1"/>
    <col min="12767" max="12767" width="17.7109375" style="9" customWidth="1"/>
    <col min="12768" max="12768" width="9.85546875" style="9" customWidth="1"/>
    <col min="12769" max="12769" width="10.85546875" style="9" customWidth="1"/>
    <col min="12770" max="12770" width="32.42578125" style="9" bestFit="1" customWidth="1"/>
    <col min="12771" max="12780" width="16" style="9" customWidth="1"/>
    <col min="12781" max="12781" width="14.140625" style="9" bestFit="1" customWidth="1"/>
    <col min="12782" max="12782" width="13.42578125" style="9" bestFit="1" customWidth="1"/>
    <col min="12783" max="12783" width="15.42578125" style="9" bestFit="1" customWidth="1"/>
    <col min="12784" max="12784" width="13.42578125" style="9" bestFit="1" customWidth="1"/>
    <col min="12785" max="12785" width="14.7109375" style="9" customWidth="1"/>
    <col min="12786" max="12795" width="16" style="9" customWidth="1"/>
    <col min="12796" max="12796" width="13.85546875" style="9" customWidth="1"/>
    <col min="12797" max="12797" width="13.42578125" style="9" customWidth="1"/>
    <col min="12798" max="12798" width="12.7109375" style="9" customWidth="1"/>
    <col min="12799" max="12799" width="15.7109375" style="9" bestFit="1" customWidth="1"/>
    <col min="12800" max="12800" width="14.140625" style="9" customWidth="1"/>
    <col min="12801" max="12801" width="15.85546875" style="9" bestFit="1" customWidth="1"/>
    <col min="12802" max="12802" width="13.85546875" style="9" bestFit="1" customWidth="1"/>
    <col min="12803" max="12803" width="12.85546875" style="9" customWidth="1"/>
    <col min="12804" max="12804" width="16" style="9" customWidth="1"/>
    <col min="12805" max="12805" width="11.42578125" style="9" bestFit="1" customWidth="1"/>
    <col min="12806" max="12806" width="14.85546875" style="9" bestFit="1" customWidth="1"/>
    <col min="12807" max="12807" width="13.85546875" style="9" bestFit="1" customWidth="1"/>
    <col min="12808" max="12808" width="13.85546875" style="9" customWidth="1"/>
    <col min="12809" max="12809" width="13.85546875" style="9" bestFit="1" customWidth="1"/>
    <col min="12810" max="12810" width="16" style="9" customWidth="1"/>
    <col min="12811" max="12811" width="13" style="9" customWidth="1"/>
    <col min="12812" max="12812" width="13.42578125" style="9" bestFit="1" customWidth="1"/>
    <col min="12813" max="12813" width="10.7109375" style="9" bestFit="1" customWidth="1"/>
    <col min="12814" max="12814" width="12" style="9" bestFit="1" customWidth="1"/>
    <col min="12815" max="12815" width="14.7109375" style="9" bestFit="1" customWidth="1"/>
    <col min="12816" max="12816" width="15.28515625" style="9" customWidth="1"/>
    <col min="12817" max="12817" width="12.28515625" style="9" customWidth="1"/>
    <col min="12818" max="12818" width="8" style="9" bestFit="1" customWidth="1"/>
    <col min="12819" max="12820" width="13" style="9" bestFit="1" customWidth="1"/>
    <col min="12821" max="12821" width="8.85546875" style="9" bestFit="1" customWidth="1"/>
    <col min="12822" max="12822" width="16" style="9" customWidth="1"/>
    <col min="12823" max="12823" width="11.28515625" style="9" customWidth="1"/>
    <col min="12824" max="12824" width="13" style="9" bestFit="1" customWidth="1"/>
    <col min="12825" max="12825" width="14.42578125" style="9" customWidth="1"/>
    <col min="12826" max="12826" width="13" style="9" bestFit="1" customWidth="1"/>
    <col min="12827" max="12827" width="16" style="9" customWidth="1"/>
    <col min="12828" max="12828" width="11" style="9" bestFit="1" customWidth="1"/>
    <col min="12829" max="12829" width="12.140625" style="9" bestFit="1" customWidth="1"/>
    <col min="12830" max="12830" width="13.7109375" style="9" bestFit="1" customWidth="1"/>
    <col min="12831" max="13020" width="10.7109375" style="9"/>
    <col min="13021" max="13021" width="3.140625" style="9" bestFit="1" customWidth="1"/>
    <col min="13022" max="13022" width="17" style="9" bestFit="1" customWidth="1"/>
    <col min="13023" max="13023" width="17.7109375" style="9" customWidth="1"/>
    <col min="13024" max="13024" width="9.85546875" style="9" customWidth="1"/>
    <col min="13025" max="13025" width="10.85546875" style="9" customWidth="1"/>
    <col min="13026" max="13026" width="32.42578125" style="9" bestFit="1" customWidth="1"/>
    <col min="13027" max="13036" width="16" style="9" customWidth="1"/>
    <col min="13037" max="13037" width="14.140625" style="9" bestFit="1" customWidth="1"/>
    <col min="13038" max="13038" width="13.42578125" style="9" bestFit="1" customWidth="1"/>
    <col min="13039" max="13039" width="15.42578125" style="9" bestFit="1" customWidth="1"/>
    <col min="13040" max="13040" width="13.42578125" style="9" bestFit="1" customWidth="1"/>
    <col min="13041" max="13041" width="14.7109375" style="9" customWidth="1"/>
    <col min="13042" max="13051" width="16" style="9" customWidth="1"/>
    <col min="13052" max="13052" width="13.85546875" style="9" customWidth="1"/>
    <col min="13053" max="13053" width="13.42578125" style="9" customWidth="1"/>
    <col min="13054" max="13054" width="12.7109375" style="9" customWidth="1"/>
    <col min="13055" max="13055" width="15.7109375" style="9" bestFit="1" customWidth="1"/>
    <col min="13056" max="13056" width="14.140625" style="9" customWidth="1"/>
    <col min="13057" max="13057" width="15.85546875" style="9" bestFit="1" customWidth="1"/>
    <col min="13058" max="13058" width="13.85546875" style="9" bestFit="1" customWidth="1"/>
    <col min="13059" max="13059" width="12.85546875" style="9" customWidth="1"/>
    <col min="13060" max="13060" width="16" style="9" customWidth="1"/>
    <col min="13061" max="13061" width="11.42578125" style="9" bestFit="1" customWidth="1"/>
    <col min="13062" max="13062" width="14.85546875" style="9" bestFit="1" customWidth="1"/>
    <col min="13063" max="13063" width="13.85546875" style="9" bestFit="1" customWidth="1"/>
    <col min="13064" max="13064" width="13.85546875" style="9" customWidth="1"/>
    <col min="13065" max="13065" width="13.85546875" style="9" bestFit="1" customWidth="1"/>
    <col min="13066" max="13066" width="16" style="9" customWidth="1"/>
    <col min="13067" max="13067" width="13" style="9" customWidth="1"/>
    <col min="13068" max="13068" width="13.42578125" style="9" bestFit="1" customWidth="1"/>
    <col min="13069" max="13069" width="10.7109375" style="9" bestFit="1" customWidth="1"/>
    <col min="13070" max="13070" width="12" style="9" bestFit="1" customWidth="1"/>
    <col min="13071" max="13071" width="14.7109375" style="9" bestFit="1" customWidth="1"/>
    <col min="13072" max="13072" width="15.28515625" style="9" customWidth="1"/>
    <col min="13073" max="13073" width="12.28515625" style="9" customWidth="1"/>
    <col min="13074" max="13074" width="8" style="9" bestFit="1" customWidth="1"/>
    <col min="13075" max="13076" width="13" style="9" bestFit="1" customWidth="1"/>
    <col min="13077" max="13077" width="8.85546875" style="9" bestFit="1" customWidth="1"/>
    <col min="13078" max="13078" width="16" style="9" customWidth="1"/>
    <col min="13079" max="13079" width="11.28515625" style="9" customWidth="1"/>
    <col min="13080" max="13080" width="13" style="9" bestFit="1" customWidth="1"/>
    <col min="13081" max="13081" width="14.42578125" style="9" customWidth="1"/>
    <col min="13082" max="13082" width="13" style="9" bestFit="1" customWidth="1"/>
    <col min="13083" max="13083" width="16" style="9" customWidth="1"/>
    <col min="13084" max="13084" width="11" style="9" bestFit="1" customWidth="1"/>
    <col min="13085" max="13085" width="12.140625" style="9" bestFit="1" customWidth="1"/>
    <col min="13086" max="13086" width="13.7109375" style="9" bestFit="1" customWidth="1"/>
    <col min="13087" max="13276" width="10.7109375" style="9"/>
    <col min="13277" max="13277" width="3.140625" style="9" bestFit="1" customWidth="1"/>
    <col min="13278" max="13278" width="17" style="9" bestFit="1" customWidth="1"/>
    <col min="13279" max="13279" width="17.7109375" style="9" customWidth="1"/>
    <col min="13280" max="13280" width="9.85546875" style="9" customWidth="1"/>
    <col min="13281" max="13281" width="10.85546875" style="9" customWidth="1"/>
    <col min="13282" max="13282" width="32.42578125" style="9" bestFit="1" customWidth="1"/>
    <col min="13283" max="13292" width="16" style="9" customWidth="1"/>
    <col min="13293" max="13293" width="14.140625" style="9" bestFit="1" customWidth="1"/>
    <col min="13294" max="13294" width="13.42578125" style="9" bestFit="1" customWidth="1"/>
    <col min="13295" max="13295" width="15.42578125" style="9" bestFit="1" customWidth="1"/>
    <col min="13296" max="13296" width="13.42578125" style="9" bestFit="1" customWidth="1"/>
    <col min="13297" max="13297" width="14.7109375" style="9" customWidth="1"/>
    <col min="13298" max="13307" width="16" style="9" customWidth="1"/>
    <col min="13308" max="13308" width="13.85546875" style="9" customWidth="1"/>
    <col min="13309" max="13309" width="13.42578125" style="9" customWidth="1"/>
    <col min="13310" max="13310" width="12.7109375" style="9" customWidth="1"/>
    <col min="13311" max="13311" width="15.7109375" style="9" bestFit="1" customWidth="1"/>
    <col min="13312" max="13312" width="14.140625" style="9" customWidth="1"/>
    <col min="13313" max="13313" width="15.85546875" style="9" bestFit="1" customWidth="1"/>
    <col min="13314" max="13314" width="13.85546875" style="9" bestFit="1" customWidth="1"/>
    <col min="13315" max="13315" width="12.85546875" style="9" customWidth="1"/>
    <col min="13316" max="13316" width="16" style="9" customWidth="1"/>
    <col min="13317" max="13317" width="11.42578125" style="9" bestFit="1" customWidth="1"/>
    <col min="13318" max="13318" width="14.85546875" style="9" bestFit="1" customWidth="1"/>
    <col min="13319" max="13319" width="13.85546875" style="9" bestFit="1" customWidth="1"/>
    <col min="13320" max="13320" width="13.85546875" style="9" customWidth="1"/>
    <col min="13321" max="13321" width="13.85546875" style="9" bestFit="1" customWidth="1"/>
    <col min="13322" max="13322" width="16" style="9" customWidth="1"/>
    <col min="13323" max="13323" width="13" style="9" customWidth="1"/>
    <col min="13324" max="13324" width="13.42578125" style="9" bestFit="1" customWidth="1"/>
    <col min="13325" max="13325" width="10.7109375" style="9" bestFit="1" customWidth="1"/>
    <col min="13326" max="13326" width="12" style="9" bestFit="1" customWidth="1"/>
    <col min="13327" max="13327" width="14.7109375" style="9" bestFit="1" customWidth="1"/>
    <col min="13328" max="13328" width="15.28515625" style="9" customWidth="1"/>
    <col min="13329" max="13329" width="12.28515625" style="9" customWidth="1"/>
    <col min="13330" max="13330" width="8" style="9" bestFit="1" customWidth="1"/>
    <col min="13331" max="13332" width="13" style="9" bestFit="1" customWidth="1"/>
    <col min="13333" max="13333" width="8.85546875" style="9" bestFit="1" customWidth="1"/>
    <col min="13334" max="13334" width="16" style="9" customWidth="1"/>
    <col min="13335" max="13335" width="11.28515625" style="9" customWidth="1"/>
    <col min="13336" max="13336" width="13" style="9" bestFit="1" customWidth="1"/>
    <col min="13337" max="13337" width="14.42578125" style="9" customWidth="1"/>
    <col min="13338" max="13338" width="13" style="9" bestFit="1" customWidth="1"/>
    <col min="13339" max="13339" width="16" style="9" customWidth="1"/>
    <col min="13340" max="13340" width="11" style="9" bestFit="1" customWidth="1"/>
    <col min="13341" max="13341" width="12.140625" style="9" bestFit="1" customWidth="1"/>
    <col min="13342" max="13342" width="13.7109375" style="9" bestFit="1" customWidth="1"/>
    <col min="13343" max="13532" width="10.7109375" style="9"/>
    <col min="13533" max="13533" width="3.140625" style="9" bestFit="1" customWidth="1"/>
    <col min="13534" max="13534" width="17" style="9" bestFit="1" customWidth="1"/>
    <col min="13535" max="13535" width="17.7109375" style="9" customWidth="1"/>
    <col min="13536" max="13536" width="9.85546875" style="9" customWidth="1"/>
    <col min="13537" max="13537" width="10.85546875" style="9" customWidth="1"/>
    <col min="13538" max="13538" width="32.42578125" style="9" bestFit="1" customWidth="1"/>
    <col min="13539" max="13548" width="16" style="9" customWidth="1"/>
    <col min="13549" max="13549" width="14.140625" style="9" bestFit="1" customWidth="1"/>
    <col min="13550" max="13550" width="13.42578125" style="9" bestFit="1" customWidth="1"/>
    <col min="13551" max="13551" width="15.42578125" style="9" bestFit="1" customWidth="1"/>
    <col min="13552" max="13552" width="13.42578125" style="9" bestFit="1" customWidth="1"/>
    <col min="13553" max="13553" width="14.7109375" style="9" customWidth="1"/>
    <col min="13554" max="13563" width="16" style="9" customWidth="1"/>
    <col min="13564" max="13564" width="13.85546875" style="9" customWidth="1"/>
    <col min="13565" max="13565" width="13.42578125" style="9" customWidth="1"/>
    <col min="13566" max="13566" width="12.7109375" style="9" customWidth="1"/>
    <col min="13567" max="13567" width="15.7109375" style="9" bestFit="1" customWidth="1"/>
    <col min="13568" max="13568" width="14.140625" style="9" customWidth="1"/>
    <col min="13569" max="13569" width="15.85546875" style="9" bestFit="1" customWidth="1"/>
    <col min="13570" max="13570" width="13.85546875" style="9" bestFit="1" customWidth="1"/>
    <col min="13571" max="13571" width="12.85546875" style="9" customWidth="1"/>
    <col min="13572" max="13572" width="16" style="9" customWidth="1"/>
    <col min="13573" max="13573" width="11.42578125" style="9" bestFit="1" customWidth="1"/>
    <col min="13574" max="13574" width="14.85546875" style="9" bestFit="1" customWidth="1"/>
    <col min="13575" max="13575" width="13.85546875" style="9" bestFit="1" customWidth="1"/>
    <col min="13576" max="13576" width="13.85546875" style="9" customWidth="1"/>
    <col min="13577" max="13577" width="13.85546875" style="9" bestFit="1" customWidth="1"/>
    <col min="13578" max="13578" width="16" style="9" customWidth="1"/>
    <col min="13579" max="13579" width="13" style="9" customWidth="1"/>
    <col min="13580" max="13580" width="13.42578125" style="9" bestFit="1" customWidth="1"/>
    <col min="13581" max="13581" width="10.7109375" style="9" bestFit="1" customWidth="1"/>
    <col min="13582" max="13582" width="12" style="9" bestFit="1" customWidth="1"/>
    <col min="13583" max="13583" width="14.7109375" style="9" bestFit="1" customWidth="1"/>
    <col min="13584" max="13584" width="15.28515625" style="9" customWidth="1"/>
    <col min="13585" max="13585" width="12.28515625" style="9" customWidth="1"/>
    <col min="13586" max="13586" width="8" style="9" bestFit="1" customWidth="1"/>
    <col min="13587" max="13588" width="13" style="9" bestFit="1" customWidth="1"/>
    <col min="13589" max="13589" width="8.85546875" style="9" bestFit="1" customWidth="1"/>
    <col min="13590" max="13590" width="16" style="9" customWidth="1"/>
    <col min="13591" max="13591" width="11.28515625" style="9" customWidth="1"/>
    <col min="13592" max="13592" width="13" style="9" bestFit="1" customWidth="1"/>
    <col min="13593" max="13593" width="14.42578125" style="9" customWidth="1"/>
    <col min="13594" max="13594" width="13" style="9" bestFit="1" customWidth="1"/>
    <col min="13595" max="13595" width="16" style="9" customWidth="1"/>
    <col min="13596" max="13596" width="11" style="9" bestFit="1" customWidth="1"/>
    <col min="13597" max="13597" width="12.140625" style="9" bestFit="1" customWidth="1"/>
    <col min="13598" max="13598" width="13.7109375" style="9" bestFit="1" customWidth="1"/>
    <col min="13599" max="13788" width="10.7109375" style="9"/>
    <col min="13789" max="13789" width="3.140625" style="9" bestFit="1" customWidth="1"/>
    <col min="13790" max="13790" width="17" style="9" bestFit="1" customWidth="1"/>
    <col min="13791" max="13791" width="17.7109375" style="9" customWidth="1"/>
    <col min="13792" max="13792" width="9.85546875" style="9" customWidth="1"/>
    <col min="13793" max="13793" width="10.85546875" style="9" customWidth="1"/>
    <col min="13794" max="13794" width="32.42578125" style="9" bestFit="1" customWidth="1"/>
    <col min="13795" max="13804" width="16" style="9" customWidth="1"/>
    <col min="13805" max="13805" width="14.140625" style="9" bestFit="1" customWidth="1"/>
    <col min="13806" max="13806" width="13.42578125" style="9" bestFit="1" customWidth="1"/>
    <col min="13807" max="13807" width="15.42578125" style="9" bestFit="1" customWidth="1"/>
    <col min="13808" max="13808" width="13.42578125" style="9" bestFit="1" customWidth="1"/>
    <col min="13809" max="13809" width="14.7109375" style="9" customWidth="1"/>
    <col min="13810" max="13819" width="16" style="9" customWidth="1"/>
    <col min="13820" max="13820" width="13.85546875" style="9" customWidth="1"/>
    <col min="13821" max="13821" width="13.42578125" style="9" customWidth="1"/>
    <col min="13822" max="13822" width="12.7109375" style="9" customWidth="1"/>
    <col min="13823" max="13823" width="15.7109375" style="9" bestFit="1" customWidth="1"/>
    <col min="13824" max="13824" width="14.140625" style="9" customWidth="1"/>
    <col min="13825" max="13825" width="15.85546875" style="9" bestFit="1" customWidth="1"/>
    <col min="13826" max="13826" width="13.85546875" style="9" bestFit="1" customWidth="1"/>
    <col min="13827" max="13827" width="12.85546875" style="9" customWidth="1"/>
    <col min="13828" max="13828" width="16" style="9" customWidth="1"/>
    <col min="13829" max="13829" width="11.42578125" style="9" bestFit="1" customWidth="1"/>
    <col min="13830" max="13830" width="14.85546875" style="9" bestFit="1" customWidth="1"/>
    <col min="13831" max="13831" width="13.85546875" style="9" bestFit="1" customWidth="1"/>
    <col min="13832" max="13832" width="13.85546875" style="9" customWidth="1"/>
    <col min="13833" max="13833" width="13.85546875" style="9" bestFit="1" customWidth="1"/>
    <col min="13834" max="13834" width="16" style="9" customWidth="1"/>
    <col min="13835" max="13835" width="13" style="9" customWidth="1"/>
    <col min="13836" max="13836" width="13.42578125" style="9" bestFit="1" customWidth="1"/>
    <col min="13837" max="13837" width="10.7109375" style="9" bestFit="1" customWidth="1"/>
    <col min="13838" max="13838" width="12" style="9" bestFit="1" customWidth="1"/>
    <col min="13839" max="13839" width="14.7109375" style="9" bestFit="1" customWidth="1"/>
    <col min="13840" max="13840" width="15.28515625" style="9" customWidth="1"/>
    <col min="13841" max="13841" width="12.28515625" style="9" customWidth="1"/>
    <col min="13842" max="13842" width="8" style="9" bestFit="1" customWidth="1"/>
    <col min="13843" max="13844" width="13" style="9" bestFit="1" customWidth="1"/>
    <col min="13845" max="13845" width="8.85546875" style="9" bestFit="1" customWidth="1"/>
    <col min="13846" max="13846" width="16" style="9" customWidth="1"/>
    <col min="13847" max="13847" width="11.28515625" style="9" customWidth="1"/>
    <col min="13848" max="13848" width="13" style="9" bestFit="1" customWidth="1"/>
    <col min="13849" max="13849" width="14.42578125" style="9" customWidth="1"/>
    <col min="13850" max="13850" width="13" style="9" bestFit="1" customWidth="1"/>
    <col min="13851" max="13851" width="16" style="9" customWidth="1"/>
    <col min="13852" max="13852" width="11" style="9" bestFit="1" customWidth="1"/>
    <col min="13853" max="13853" width="12.140625" style="9" bestFit="1" customWidth="1"/>
    <col min="13854" max="13854" width="13.7109375" style="9" bestFit="1" customWidth="1"/>
    <col min="13855" max="14044" width="10.7109375" style="9"/>
    <col min="14045" max="14045" width="3.140625" style="9" bestFit="1" customWidth="1"/>
    <col min="14046" max="14046" width="17" style="9" bestFit="1" customWidth="1"/>
    <col min="14047" max="14047" width="17.7109375" style="9" customWidth="1"/>
    <col min="14048" max="14048" width="9.85546875" style="9" customWidth="1"/>
    <col min="14049" max="14049" width="10.85546875" style="9" customWidth="1"/>
    <col min="14050" max="14050" width="32.42578125" style="9" bestFit="1" customWidth="1"/>
    <col min="14051" max="14060" width="16" style="9" customWidth="1"/>
    <col min="14061" max="14061" width="14.140625" style="9" bestFit="1" customWidth="1"/>
    <col min="14062" max="14062" width="13.42578125" style="9" bestFit="1" customWidth="1"/>
    <col min="14063" max="14063" width="15.42578125" style="9" bestFit="1" customWidth="1"/>
    <col min="14064" max="14064" width="13.42578125" style="9" bestFit="1" customWidth="1"/>
    <col min="14065" max="14065" width="14.7109375" style="9" customWidth="1"/>
    <col min="14066" max="14075" width="16" style="9" customWidth="1"/>
    <col min="14076" max="14076" width="13.85546875" style="9" customWidth="1"/>
    <col min="14077" max="14077" width="13.42578125" style="9" customWidth="1"/>
    <col min="14078" max="14078" width="12.7109375" style="9" customWidth="1"/>
    <col min="14079" max="14079" width="15.7109375" style="9" bestFit="1" customWidth="1"/>
    <col min="14080" max="14080" width="14.140625" style="9" customWidth="1"/>
    <col min="14081" max="14081" width="15.85546875" style="9" bestFit="1" customWidth="1"/>
    <col min="14082" max="14082" width="13.85546875" style="9" bestFit="1" customWidth="1"/>
    <col min="14083" max="14083" width="12.85546875" style="9" customWidth="1"/>
    <col min="14084" max="14084" width="16" style="9" customWidth="1"/>
    <col min="14085" max="14085" width="11.42578125" style="9" bestFit="1" customWidth="1"/>
    <col min="14086" max="14086" width="14.85546875" style="9" bestFit="1" customWidth="1"/>
    <col min="14087" max="14087" width="13.85546875" style="9" bestFit="1" customWidth="1"/>
    <col min="14088" max="14088" width="13.85546875" style="9" customWidth="1"/>
    <col min="14089" max="14089" width="13.85546875" style="9" bestFit="1" customWidth="1"/>
    <col min="14090" max="14090" width="16" style="9" customWidth="1"/>
    <col min="14091" max="14091" width="13" style="9" customWidth="1"/>
    <col min="14092" max="14092" width="13.42578125" style="9" bestFit="1" customWidth="1"/>
    <col min="14093" max="14093" width="10.7109375" style="9" bestFit="1" customWidth="1"/>
    <col min="14094" max="14094" width="12" style="9" bestFit="1" customWidth="1"/>
    <col min="14095" max="14095" width="14.7109375" style="9" bestFit="1" customWidth="1"/>
    <col min="14096" max="14096" width="15.28515625" style="9" customWidth="1"/>
    <col min="14097" max="14097" width="12.28515625" style="9" customWidth="1"/>
    <col min="14098" max="14098" width="8" style="9" bestFit="1" customWidth="1"/>
    <col min="14099" max="14100" width="13" style="9" bestFit="1" customWidth="1"/>
    <col min="14101" max="14101" width="8.85546875" style="9" bestFit="1" customWidth="1"/>
    <col min="14102" max="14102" width="16" style="9" customWidth="1"/>
    <col min="14103" max="14103" width="11.28515625" style="9" customWidth="1"/>
    <col min="14104" max="14104" width="13" style="9" bestFit="1" customWidth="1"/>
    <col min="14105" max="14105" width="14.42578125" style="9" customWidth="1"/>
    <col min="14106" max="14106" width="13" style="9" bestFit="1" customWidth="1"/>
    <col min="14107" max="14107" width="16" style="9" customWidth="1"/>
    <col min="14108" max="14108" width="11" style="9" bestFit="1" customWidth="1"/>
    <col min="14109" max="14109" width="12.140625" style="9" bestFit="1" customWidth="1"/>
    <col min="14110" max="14110" width="13.7109375" style="9" bestFit="1" customWidth="1"/>
    <col min="14111" max="14300" width="10.7109375" style="9"/>
    <col min="14301" max="14301" width="3.140625" style="9" bestFit="1" customWidth="1"/>
    <col min="14302" max="14302" width="17" style="9" bestFit="1" customWidth="1"/>
    <col min="14303" max="14303" width="17.7109375" style="9" customWidth="1"/>
    <col min="14304" max="14304" width="9.85546875" style="9" customWidth="1"/>
    <col min="14305" max="14305" width="10.85546875" style="9" customWidth="1"/>
    <col min="14306" max="14306" width="32.42578125" style="9" bestFit="1" customWidth="1"/>
    <col min="14307" max="14316" width="16" style="9" customWidth="1"/>
    <col min="14317" max="14317" width="14.140625" style="9" bestFit="1" customWidth="1"/>
    <col min="14318" max="14318" width="13.42578125" style="9" bestFit="1" customWidth="1"/>
    <col min="14319" max="14319" width="15.42578125" style="9" bestFit="1" customWidth="1"/>
    <col min="14320" max="14320" width="13.42578125" style="9" bestFit="1" customWidth="1"/>
    <col min="14321" max="14321" width="14.7109375" style="9" customWidth="1"/>
    <col min="14322" max="14331" width="16" style="9" customWidth="1"/>
    <col min="14332" max="14332" width="13.85546875" style="9" customWidth="1"/>
    <col min="14333" max="14333" width="13.42578125" style="9" customWidth="1"/>
    <col min="14334" max="14334" width="12.7109375" style="9" customWidth="1"/>
    <col min="14335" max="14335" width="15.7109375" style="9" bestFit="1" customWidth="1"/>
    <col min="14336" max="14336" width="14.140625" style="9" customWidth="1"/>
    <col min="14337" max="14337" width="15.85546875" style="9" bestFit="1" customWidth="1"/>
    <col min="14338" max="14338" width="13.85546875" style="9" bestFit="1" customWidth="1"/>
    <col min="14339" max="14339" width="12.85546875" style="9" customWidth="1"/>
    <col min="14340" max="14340" width="16" style="9" customWidth="1"/>
    <col min="14341" max="14341" width="11.42578125" style="9" bestFit="1" customWidth="1"/>
    <col min="14342" max="14342" width="14.85546875" style="9" bestFit="1" customWidth="1"/>
    <col min="14343" max="14343" width="13.85546875" style="9" bestFit="1" customWidth="1"/>
    <col min="14344" max="14344" width="13.85546875" style="9" customWidth="1"/>
    <col min="14345" max="14345" width="13.85546875" style="9" bestFit="1" customWidth="1"/>
    <col min="14346" max="14346" width="16" style="9" customWidth="1"/>
    <col min="14347" max="14347" width="13" style="9" customWidth="1"/>
    <col min="14348" max="14348" width="13.42578125" style="9" bestFit="1" customWidth="1"/>
    <col min="14349" max="14349" width="10.7109375" style="9" bestFit="1" customWidth="1"/>
    <col min="14350" max="14350" width="12" style="9" bestFit="1" customWidth="1"/>
    <col min="14351" max="14351" width="14.7109375" style="9" bestFit="1" customWidth="1"/>
    <col min="14352" max="14352" width="15.28515625" style="9" customWidth="1"/>
    <col min="14353" max="14353" width="12.28515625" style="9" customWidth="1"/>
    <col min="14354" max="14354" width="8" style="9" bestFit="1" customWidth="1"/>
    <col min="14355" max="14356" width="13" style="9" bestFit="1" customWidth="1"/>
    <col min="14357" max="14357" width="8.85546875" style="9" bestFit="1" customWidth="1"/>
    <col min="14358" max="14358" width="16" style="9" customWidth="1"/>
    <col min="14359" max="14359" width="11.28515625" style="9" customWidth="1"/>
    <col min="14360" max="14360" width="13" style="9" bestFit="1" customWidth="1"/>
    <col min="14361" max="14361" width="14.42578125" style="9" customWidth="1"/>
    <col min="14362" max="14362" width="13" style="9" bestFit="1" customWidth="1"/>
    <col min="14363" max="14363" width="16" style="9" customWidth="1"/>
    <col min="14364" max="14364" width="11" style="9" bestFit="1" customWidth="1"/>
    <col min="14365" max="14365" width="12.140625" style="9" bestFit="1" customWidth="1"/>
    <col min="14366" max="14366" width="13.7109375" style="9" bestFit="1" customWidth="1"/>
    <col min="14367" max="14556" width="10.7109375" style="9"/>
    <col min="14557" max="14557" width="3.140625" style="9" bestFit="1" customWidth="1"/>
    <col min="14558" max="14558" width="17" style="9" bestFit="1" customWidth="1"/>
    <col min="14559" max="14559" width="17.7109375" style="9" customWidth="1"/>
    <col min="14560" max="14560" width="9.85546875" style="9" customWidth="1"/>
    <col min="14561" max="14561" width="10.85546875" style="9" customWidth="1"/>
    <col min="14562" max="14562" width="32.42578125" style="9" bestFit="1" customWidth="1"/>
    <col min="14563" max="14572" width="16" style="9" customWidth="1"/>
    <col min="14573" max="14573" width="14.140625" style="9" bestFit="1" customWidth="1"/>
    <col min="14574" max="14574" width="13.42578125" style="9" bestFit="1" customWidth="1"/>
    <col min="14575" max="14575" width="15.42578125" style="9" bestFit="1" customWidth="1"/>
    <col min="14576" max="14576" width="13.42578125" style="9" bestFit="1" customWidth="1"/>
    <col min="14577" max="14577" width="14.7109375" style="9" customWidth="1"/>
    <col min="14578" max="14587" width="16" style="9" customWidth="1"/>
    <col min="14588" max="14588" width="13.85546875" style="9" customWidth="1"/>
    <col min="14589" max="14589" width="13.42578125" style="9" customWidth="1"/>
    <col min="14590" max="14590" width="12.7109375" style="9" customWidth="1"/>
    <col min="14591" max="14591" width="15.7109375" style="9" bestFit="1" customWidth="1"/>
    <col min="14592" max="14592" width="14.140625" style="9" customWidth="1"/>
    <col min="14593" max="14593" width="15.85546875" style="9" bestFit="1" customWidth="1"/>
    <col min="14594" max="14594" width="13.85546875" style="9" bestFit="1" customWidth="1"/>
    <col min="14595" max="14595" width="12.85546875" style="9" customWidth="1"/>
    <col min="14596" max="14596" width="16" style="9" customWidth="1"/>
    <col min="14597" max="14597" width="11.42578125" style="9" bestFit="1" customWidth="1"/>
    <col min="14598" max="14598" width="14.85546875" style="9" bestFit="1" customWidth="1"/>
    <col min="14599" max="14599" width="13.85546875" style="9" bestFit="1" customWidth="1"/>
    <col min="14600" max="14600" width="13.85546875" style="9" customWidth="1"/>
    <col min="14601" max="14601" width="13.85546875" style="9" bestFit="1" customWidth="1"/>
    <col min="14602" max="14602" width="16" style="9" customWidth="1"/>
    <col min="14603" max="14603" width="13" style="9" customWidth="1"/>
    <col min="14604" max="14604" width="13.42578125" style="9" bestFit="1" customWidth="1"/>
    <col min="14605" max="14605" width="10.7109375" style="9" bestFit="1" customWidth="1"/>
    <col min="14606" max="14606" width="12" style="9" bestFit="1" customWidth="1"/>
    <col min="14607" max="14607" width="14.7109375" style="9" bestFit="1" customWidth="1"/>
    <col min="14608" max="14608" width="15.28515625" style="9" customWidth="1"/>
    <col min="14609" max="14609" width="12.28515625" style="9" customWidth="1"/>
    <col min="14610" max="14610" width="8" style="9" bestFit="1" customWidth="1"/>
    <col min="14611" max="14612" width="13" style="9" bestFit="1" customWidth="1"/>
    <col min="14613" max="14613" width="8.85546875" style="9" bestFit="1" customWidth="1"/>
    <col min="14614" max="14614" width="16" style="9" customWidth="1"/>
    <col min="14615" max="14615" width="11.28515625" style="9" customWidth="1"/>
    <col min="14616" max="14616" width="13" style="9" bestFit="1" customWidth="1"/>
    <col min="14617" max="14617" width="14.42578125" style="9" customWidth="1"/>
    <col min="14618" max="14618" width="13" style="9" bestFit="1" customWidth="1"/>
    <col min="14619" max="14619" width="16" style="9" customWidth="1"/>
    <col min="14620" max="14620" width="11" style="9" bestFit="1" customWidth="1"/>
    <col min="14621" max="14621" width="12.140625" style="9" bestFit="1" customWidth="1"/>
    <col min="14622" max="14622" width="13.7109375" style="9" bestFit="1" customWidth="1"/>
    <col min="14623" max="14812" width="10.7109375" style="9"/>
    <col min="14813" max="14813" width="3.140625" style="9" bestFit="1" customWidth="1"/>
    <col min="14814" max="14814" width="17" style="9" bestFit="1" customWidth="1"/>
    <col min="14815" max="14815" width="17.7109375" style="9" customWidth="1"/>
    <col min="14816" max="14816" width="9.85546875" style="9" customWidth="1"/>
    <col min="14817" max="14817" width="10.85546875" style="9" customWidth="1"/>
    <col min="14818" max="14818" width="32.42578125" style="9" bestFit="1" customWidth="1"/>
    <col min="14819" max="14828" width="16" style="9" customWidth="1"/>
    <col min="14829" max="14829" width="14.140625" style="9" bestFit="1" customWidth="1"/>
    <col min="14830" max="14830" width="13.42578125" style="9" bestFit="1" customWidth="1"/>
    <col min="14831" max="14831" width="15.42578125" style="9" bestFit="1" customWidth="1"/>
    <col min="14832" max="14832" width="13.42578125" style="9" bestFit="1" customWidth="1"/>
    <col min="14833" max="14833" width="14.7109375" style="9" customWidth="1"/>
    <col min="14834" max="14843" width="16" style="9" customWidth="1"/>
    <col min="14844" max="14844" width="13.85546875" style="9" customWidth="1"/>
    <col min="14845" max="14845" width="13.42578125" style="9" customWidth="1"/>
    <col min="14846" max="14846" width="12.7109375" style="9" customWidth="1"/>
    <col min="14847" max="14847" width="15.7109375" style="9" bestFit="1" customWidth="1"/>
    <col min="14848" max="14848" width="14.140625" style="9" customWidth="1"/>
    <col min="14849" max="14849" width="15.85546875" style="9" bestFit="1" customWidth="1"/>
    <col min="14850" max="14850" width="13.85546875" style="9" bestFit="1" customWidth="1"/>
    <col min="14851" max="14851" width="12.85546875" style="9" customWidth="1"/>
    <col min="14852" max="14852" width="16" style="9" customWidth="1"/>
    <col min="14853" max="14853" width="11.42578125" style="9" bestFit="1" customWidth="1"/>
    <col min="14854" max="14854" width="14.85546875" style="9" bestFit="1" customWidth="1"/>
    <col min="14855" max="14855" width="13.85546875" style="9" bestFit="1" customWidth="1"/>
    <col min="14856" max="14856" width="13.85546875" style="9" customWidth="1"/>
    <col min="14857" max="14857" width="13.85546875" style="9" bestFit="1" customWidth="1"/>
    <col min="14858" max="14858" width="16" style="9" customWidth="1"/>
    <col min="14859" max="14859" width="13" style="9" customWidth="1"/>
    <col min="14860" max="14860" width="13.42578125" style="9" bestFit="1" customWidth="1"/>
    <col min="14861" max="14861" width="10.7109375" style="9" bestFit="1" customWidth="1"/>
    <col min="14862" max="14862" width="12" style="9" bestFit="1" customWidth="1"/>
    <col min="14863" max="14863" width="14.7109375" style="9" bestFit="1" customWidth="1"/>
    <col min="14864" max="14864" width="15.28515625" style="9" customWidth="1"/>
    <col min="14865" max="14865" width="12.28515625" style="9" customWidth="1"/>
    <col min="14866" max="14866" width="8" style="9" bestFit="1" customWidth="1"/>
    <col min="14867" max="14868" width="13" style="9" bestFit="1" customWidth="1"/>
    <col min="14869" max="14869" width="8.85546875" style="9" bestFit="1" customWidth="1"/>
    <col min="14870" max="14870" width="16" style="9" customWidth="1"/>
    <col min="14871" max="14871" width="11.28515625" style="9" customWidth="1"/>
    <col min="14872" max="14872" width="13" style="9" bestFit="1" customWidth="1"/>
    <col min="14873" max="14873" width="14.42578125" style="9" customWidth="1"/>
    <col min="14874" max="14874" width="13" style="9" bestFit="1" customWidth="1"/>
    <col min="14875" max="14875" width="16" style="9" customWidth="1"/>
    <col min="14876" max="14876" width="11" style="9" bestFit="1" customWidth="1"/>
    <col min="14877" max="14877" width="12.140625" style="9" bestFit="1" customWidth="1"/>
    <col min="14878" max="14878" width="13.7109375" style="9" bestFit="1" customWidth="1"/>
    <col min="14879" max="15068" width="10.7109375" style="9"/>
    <col min="15069" max="15069" width="3.140625" style="9" bestFit="1" customWidth="1"/>
    <col min="15070" max="15070" width="17" style="9" bestFit="1" customWidth="1"/>
    <col min="15071" max="15071" width="17.7109375" style="9" customWidth="1"/>
    <col min="15072" max="15072" width="9.85546875" style="9" customWidth="1"/>
    <col min="15073" max="15073" width="10.85546875" style="9" customWidth="1"/>
    <col min="15074" max="15074" width="32.42578125" style="9" bestFit="1" customWidth="1"/>
    <col min="15075" max="15084" width="16" style="9" customWidth="1"/>
    <col min="15085" max="15085" width="14.140625" style="9" bestFit="1" customWidth="1"/>
    <col min="15086" max="15086" width="13.42578125" style="9" bestFit="1" customWidth="1"/>
    <col min="15087" max="15087" width="15.42578125" style="9" bestFit="1" customWidth="1"/>
    <col min="15088" max="15088" width="13.42578125" style="9" bestFit="1" customWidth="1"/>
    <col min="15089" max="15089" width="14.7109375" style="9" customWidth="1"/>
    <col min="15090" max="15099" width="16" style="9" customWidth="1"/>
    <col min="15100" max="15100" width="13.85546875" style="9" customWidth="1"/>
    <col min="15101" max="15101" width="13.42578125" style="9" customWidth="1"/>
    <col min="15102" max="15102" width="12.7109375" style="9" customWidth="1"/>
    <col min="15103" max="15103" width="15.7109375" style="9" bestFit="1" customWidth="1"/>
    <col min="15104" max="15104" width="14.140625" style="9" customWidth="1"/>
    <col min="15105" max="15105" width="15.85546875" style="9" bestFit="1" customWidth="1"/>
    <col min="15106" max="15106" width="13.85546875" style="9" bestFit="1" customWidth="1"/>
    <col min="15107" max="15107" width="12.85546875" style="9" customWidth="1"/>
    <col min="15108" max="15108" width="16" style="9" customWidth="1"/>
    <col min="15109" max="15109" width="11.42578125" style="9" bestFit="1" customWidth="1"/>
    <col min="15110" max="15110" width="14.85546875" style="9" bestFit="1" customWidth="1"/>
    <col min="15111" max="15111" width="13.85546875" style="9" bestFit="1" customWidth="1"/>
    <col min="15112" max="15112" width="13.85546875" style="9" customWidth="1"/>
    <col min="15113" max="15113" width="13.85546875" style="9" bestFit="1" customWidth="1"/>
    <col min="15114" max="15114" width="16" style="9" customWidth="1"/>
    <col min="15115" max="15115" width="13" style="9" customWidth="1"/>
    <col min="15116" max="15116" width="13.42578125" style="9" bestFit="1" customWidth="1"/>
    <col min="15117" max="15117" width="10.7109375" style="9" bestFit="1" customWidth="1"/>
    <col min="15118" max="15118" width="12" style="9" bestFit="1" customWidth="1"/>
    <col min="15119" max="15119" width="14.7109375" style="9" bestFit="1" customWidth="1"/>
    <col min="15120" max="15120" width="15.28515625" style="9" customWidth="1"/>
    <col min="15121" max="15121" width="12.28515625" style="9" customWidth="1"/>
    <col min="15122" max="15122" width="8" style="9" bestFit="1" customWidth="1"/>
    <col min="15123" max="15124" width="13" style="9" bestFit="1" customWidth="1"/>
    <col min="15125" max="15125" width="8.85546875" style="9" bestFit="1" customWidth="1"/>
    <col min="15126" max="15126" width="16" style="9" customWidth="1"/>
    <col min="15127" max="15127" width="11.28515625" style="9" customWidth="1"/>
    <col min="15128" max="15128" width="13" style="9" bestFit="1" customWidth="1"/>
    <col min="15129" max="15129" width="14.42578125" style="9" customWidth="1"/>
    <col min="15130" max="15130" width="13" style="9" bestFit="1" customWidth="1"/>
    <col min="15131" max="15131" width="16" style="9" customWidth="1"/>
    <col min="15132" max="15132" width="11" style="9" bestFit="1" customWidth="1"/>
    <col min="15133" max="15133" width="12.140625" style="9" bestFit="1" customWidth="1"/>
    <col min="15134" max="15134" width="13.7109375" style="9" bestFit="1" customWidth="1"/>
    <col min="15135" max="15324" width="10.7109375" style="9"/>
    <col min="15325" max="15325" width="3.140625" style="9" bestFit="1" customWidth="1"/>
    <col min="15326" max="15326" width="17" style="9" bestFit="1" customWidth="1"/>
    <col min="15327" max="15327" width="17.7109375" style="9" customWidth="1"/>
    <col min="15328" max="15328" width="9.85546875" style="9" customWidth="1"/>
    <col min="15329" max="15329" width="10.85546875" style="9" customWidth="1"/>
    <col min="15330" max="15330" width="32.42578125" style="9" bestFit="1" customWidth="1"/>
    <col min="15331" max="15340" width="16" style="9" customWidth="1"/>
    <col min="15341" max="15341" width="14.140625" style="9" bestFit="1" customWidth="1"/>
    <col min="15342" max="15342" width="13.42578125" style="9" bestFit="1" customWidth="1"/>
    <col min="15343" max="15343" width="15.42578125" style="9" bestFit="1" customWidth="1"/>
    <col min="15344" max="15344" width="13.42578125" style="9" bestFit="1" customWidth="1"/>
    <col min="15345" max="15345" width="14.7109375" style="9" customWidth="1"/>
    <col min="15346" max="15355" width="16" style="9" customWidth="1"/>
    <col min="15356" max="15356" width="13.85546875" style="9" customWidth="1"/>
    <col min="15357" max="15357" width="13.42578125" style="9" customWidth="1"/>
    <col min="15358" max="15358" width="12.7109375" style="9" customWidth="1"/>
    <col min="15359" max="15359" width="15.7109375" style="9" bestFit="1" customWidth="1"/>
    <col min="15360" max="15360" width="14.140625" style="9" customWidth="1"/>
    <col min="15361" max="15361" width="15.85546875" style="9" bestFit="1" customWidth="1"/>
    <col min="15362" max="15362" width="13.85546875" style="9" bestFit="1" customWidth="1"/>
    <col min="15363" max="15363" width="12.85546875" style="9" customWidth="1"/>
    <col min="15364" max="15364" width="16" style="9" customWidth="1"/>
    <col min="15365" max="15365" width="11.42578125" style="9" bestFit="1" customWidth="1"/>
    <col min="15366" max="15366" width="14.85546875" style="9" bestFit="1" customWidth="1"/>
    <col min="15367" max="15367" width="13.85546875" style="9" bestFit="1" customWidth="1"/>
    <col min="15368" max="15368" width="13.85546875" style="9" customWidth="1"/>
    <col min="15369" max="15369" width="13.85546875" style="9" bestFit="1" customWidth="1"/>
    <col min="15370" max="15370" width="16" style="9" customWidth="1"/>
    <col min="15371" max="15371" width="13" style="9" customWidth="1"/>
    <col min="15372" max="15372" width="13.42578125" style="9" bestFit="1" customWidth="1"/>
    <col min="15373" max="15373" width="10.7109375" style="9" bestFit="1" customWidth="1"/>
    <col min="15374" max="15374" width="12" style="9" bestFit="1" customWidth="1"/>
    <col min="15375" max="15375" width="14.7109375" style="9" bestFit="1" customWidth="1"/>
    <col min="15376" max="15376" width="15.28515625" style="9" customWidth="1"/>
    <col min="15377" max="15377" width="12.28515625" style="9" customWidth="1"/>
    <col min="15378" max="15378" width="8" style="9" bestFit="1" customWidth="1"/>
    <col min="15379" max="15380" width="13" style="9" bestFit="1" customWidth="1"/>
    <col min="15381" max="15381" width="8.85546875" style="9" bestFit="1" customWidth="1"/>
    <col min="15382" max="15382" width="16" style="9" customWidth="1"/>
    <col min="15383" max="15383" width="11.28515625" style="9" customWidth="1"/>
    <col min="15384" max="15384" width="13" style="9" bestFit="1" customWidth="1"/>
    <col min="15385" max="15385" width="14.42578125" style="9" customWidth="1"/>
    <col min="15386" max="15386" width="13" style="9" bestFit="1" customWidth="1"/>
    <col min="15387" max="15387" width="16" style="9" customWidth="1"/>
    <col min="15388" max="15388" width="11" style="9" bestFit="1" customWidth="1"/>
    <col min="15389" max="15389" width="12.140625" style="9" bestFit="1" customWidth="1"/>
    <col min="15390" max="15390" width="13.7109375" style="9" bestFit="1" customWidth="1"/>
    <col min="15391" max="15580" width="10.7109375" style="9"/>
    <col min="15581" max="15581" width="3.140625" style="9" bestFit="1" customWidth="1"/>
    <col min="15582" max="15582" width="17" style="9" bestFit="1" customWidth="1"/>
    <col min="15583" max="15583" width="17.7109375" style="9" customWidth="1"/>
    <col min="15584" max="15584" width="9.85546875" style="9" customWidth="1"/>
    <col min="15585" max="15585" width="10.85546875" style="9" customWidth="1"/>
    <col min="15586" max="15586" width="32.42578125" style="9" bestFit="1" customWidth="1"/>
    <col min="15587" max="15596" width="16" style="9" customWidth="1"/>
    <col min="15597" max="15597" width="14.140625" style="9" bestFit="1" customWidth="1"/>
    <col min="15598" max="15598" width="13.42578125" style="9" bestFit="1" customWidth="1"/>
    <col min="15599" max="15599" width="15.42578125" style="9" bestFit="1" customWidth="1"/>
    <col min="15600" max="15600" width="13.42578125" style="9" bestFit="1" customWidth="1"/>
    <col min="15601" max="15601" width="14.7109375" style="9" customWidth="1"/>
    <col min="15602" max="15611" width="16" style="9" customWidth="1"/>
    <col min="15612" max="15612" width="13.85546875" style="9" customWidth="1"/>
    <col min="15613" max="15613" width="13.42578125" style="9" customWidth="1"/>
    <col min="15614" max="15614" width="12.7109375" style="9" customWidth="1"/>
    <col min="15615" max="15615" width="15.7109375" style="9" bestFit="1" customWidth="1"/>
    <col min="15616" max="15616" width="14.140625" style="9" customWidth="1"/>
    <col min="15617" max="15617" width="15.85546875" style="9" bestFit="1" customWidth="1"/>
    <col min="15618" max="15618" width="13.85546875" style="9" bestFit="1" customWidth="1"/>
    <col min="15619" max="15619" width="12.85546875" style="9" customWidth="1"/>
    <col min="15620" max="15620" width="16" style="9" customWidth="1"/>
    <col min="15621" max="15621" width="11.42578125" style="9" bestFit="1" customWidth="1"/>
    <col min="15622" max="15622" width="14.85546875" style="9" bestFit="1" customWidth="1"/>
    <col min="15623" max="15623" width="13.85546875" style="9" bestFit="1" customWidth="1"/>
    <col min="15624" max="15624" width="13.85546875" style="9" customWidth="1"/>
    <col min="15625" max="15625" width="13.85546875" style="9" bestFit="1" customWidth="1"/>
    <col min="15626" max="15626" width="16" style="9" customWidth="1"/>
    <col min="15627" max="15627" width="13" style="9" customWidth="1"/>
    <col min="15628" max="15628" width="13.42578125" style="9" bestFit="1" customWidth="1"/>
    <col min="15629" max="15629" width="10.7109375" style="9" bestFit="1" customWidth="1"/>
    <col min="15630" max="15630" width="12" style="9" bestFit="1" customWidth="1"/>
    <col min="15631" max="15631" width="14.7109375" style="9" bestFit="1" customWidth="1"/>
    <col min="15632" max="15632" width="15.28515625" style="9" customWidth="1"/>
    <col min="15633" max="15633" width="12.28515625" style="9" customWidth="1"/>
    <col min="15634" max="15634" width="8" style="9" bestFit="1" customWidth="1"/>
    <col min="15635" max="15636" width="13" style="9" bestFit="1" customWidth="1"/>
    <col min="15637" max="15637" width="8.85546875" style="9" bestFit="1" customWidth="1"/>
    <col min="15638" max="15638" width="16" style="9" customWidth="1"/>
    <col min="15639" max="15639" width="11.28515625" style="9" customWidth="1"/>
    <col min="15640" max="15640" width="13" style="9" bestFit="1" customWidth="1"/>
    <col min="15641" max="15641" width="14.42578125" style="9" customWidth="1"/>
    <col min="15642" max="15642" width="13" style="9" bestFit="1" customWidth="1"/>
    <col min="15643" max="15643" width="16" style="9" customWidth="1"/>
    <col min="15644" max="15644" width="11" style="9" bestFit="1" customWidth="1"/>
    <col min="15645" max="15645" width="12.140625" style="9" bestFit="1" customWidth="1"/>
    <col min="15646" max="15646" width="13.7109375" style="9" bestFit="1" customWidth="1"/>
    <col min="15647" max="15836" width="10.7109375" style="9"/>
    <col min="15837" max="15837" width="3.140625" style="9" bestFit="1" customWidth="1"/>
    <col min="15838" max="15838" width="17" style="9" bestFit="1" customWidth="1"/>
    <col min="15839" max="15839" width="17.7109375" style="9" customWidth="1"/>
    <col min="15840" max="15840" width="9.85546875" style="9" customWidth="1"/>
    <col min="15841" max="15841" width="10.85546875" style="9" customWidth="1"/>
    <col min="15842" max="15842" width="32.42578125" style="9" bestFit="1" customWidth="1"/>
    <col min="15843" max="15852" width="16" style="9" customWidth="1"/>
    <col min="15853" max="15853" width="14.140625" style="9" bestFit="1" customWidth="1"/>
    <col min="15854" max="15854" width="13.42578125" style="9" bestFit="1" customWidth="1"/>
    <col min="15855" max="15855" width="15.42578125" style="9" bestFit="1" customWidth="1"/>
    <col min="15856" max="15856" width="13.42578125" style="9" bestFit="1" customWidth="1"/>
    <col min="15857" max="15857" width="14.7109375" style="9" customWidth="1"/>
    <col min="15858" max="15867" width="16" style="9" customWidth="1"/>
    <col min="15868" max="15868" width="13.85546875" style="9" customWidth="1"/>
    <col min="15869" max="15869" width="13.42578125" style="9" customWidth="1"/>
    <col min="15870" max="15870" width="12.7109375" style="9" customWidth="1"/>
    <col min="15871" max="15871" width="15.7109375" style="9" bestFit="1" customWidth="1"/>
    <col min="15872" max="15872" width="14.140625" style="9" customWidth="1"/>
    <col min="15873" max="15873" width="15.85546875" style="9" bestFit="1" customWidth="1"/>
    <col min="15874" max="15874" width="13.85546875" style="9" bestFit="1" customWidth="1"/>
    <col min="15875" max="15875" width="12.85546875" style="9" customWidth="1"/>
    <col min="15876" max="15876" width="16" style="9" customWidth="1"/>
    <col min="15877" max="15877" width="11.42578125" style="9" bestFit="1" customWidth="1"/>
    <col min="15878" max="15878" width="14.85546875" style="9" bestFit="1" customWidth="1"/>
    <col min="15879" max="15879" width="13.85546875" style="9" bestFit="1" customWidth="1"/>
    <col min="15880" max="15880" width="13.85546875" style="9" customWidth="1"/>
    <col min="15881" max="15881" width="13.85546875" style="9" bestFit="1" customWidth="1"/>
    <col min="15882" max="15882" width="16" style="9" customWidth="1"/>
    <col min="15883" max="15883" width="13" style="9" customWidth="1"/>
    <col min="15884" max="15884" width="13.42578125" style="9" bestFit="1" customWidth="1"/>
    <col min="15885" max="15885" width="10.7109375" style="9" bestFit="1" customWidth="1"/>
    <col min="15886" max="15886" width="12" style="9" bestFit="1" customWidth="1"/>
    <col min="15887" max="15887" width="14.7109375" style="9" bestFit="1" customWidth="1"/>
    <col min="15888" max="15888" width="15.28515625" style="9" customWidth="1"/>
    <col min="15889" max="15889" width="12.28515625" style="9" customWidth="1"/>
    <col min="15890" max="15890" width="8" style="9" bestFit="1" customWidth="1"/>
    <col min="15891" max="15892" width="13" style="9" bestFit="1" customWidth="1"/>
    <col min="15893" max="15893" width="8.85546875" style="9" bestFit="1" customWidth="1"/>
    <col min="15894" max="15894" width="16" style="9" customWidth="1"/>
    <col min="15895" max="15895" width="11.28515625" style="9" customWidth="1"/>
    <col min="15896" max="15896" width="13" style="9" bestFit="1" customWidth="1"/>
    <col min="15897" max="15897" width="14.42578125" style="9" customWidth="1"/>
    <col min="15898" max="15898" width="13" style="9" bestFit="1" customWidth="1"/>
    <col min="15899" max="15899" width="16" style="9" customWidth="1"/>
    <col min="15900" max="15900" width="11" style="9" bestFit="1" customWidth="1"/>
    <col min="15901" max="15901" width="12.140625" style="9" bestFit="1" customWidth="1"/>
    <col min="15902" max="15902" width="13.7109375" style="9" bestFit="1" customWidth="1"/>
    <col min="15903" max="16092" width="10.7109375" style="9"/>
    <col min="16093" max="16093" width="3.140625" style="9" bestFit="1" customWidth="1"/>
    <col min="16094" max="16094" width="17" style="9" bestFit="1" customWidth="1"/>
    <col min="16095" max="16095" width="17.7109375" style="9" customWidth="1"/>
    <col min="16096" max="16096" width="9.85546875" style="9" customWidth="1"/>
    <col min="16097" max="16097" width="10.85546875" style="9" customWidth="1"/>
    <col min="16098" max="16098" width="32.42578125" style="9" bestFit="1" customWidth="1"/>
    <col min="16099" max="16108" width="16" style="9" customWidth="1"/>
    <col min="16109" max="16109" width="14.140625" style="9" bestFit="1" customWidth="1"/>
    <col min="16110" max="16110" width="13.42578125" style="9" bestFit="1" customWidth="1"/>
    <col min="16111" max="16111" width="15.42578125" style="9" bestFit="1" customWidth="1"/>
    <col min="16112" max="16112" width="13.42578125" style="9" bestFit="1" customWidth="1"/>
    <col min="16113" max="16113" width="14.7109375" style="9" customWidth="1"/>
    <col min="16114" max="16123" width="16" style="9" customWidth="1"/>
    <col min="16124" max="16124" width="13.85546875" style="9" customWidth="1"/>
    <col min="16125" max="16125" width="13.42578125" style="9" customWidth="1"/>
    <col min="16126" max="16126" width="12.7109375" style="9" customWidth="1"/>
    <col min="16127" max="16127" width="15.7109375" style="9" bestFit="1" customWidth="1"/>
    <col min="16128" max="16128" width="14.140625" style="9" customWidth="1"/>
    <col min="16129" max="16129" width="15.85546875" style="9" bestFit="1" customWidth="1"/>
    <col min="16130" max="16130" width="13.85546875" style="9" bestFit="1" customWidth="1"/>
    <col min="16131" max="16131" width="12.85546875" style="9" customWidth="1"/>
    <col min="16132" max="16132" width="16" style="9" customWidth="1"/>
    <col min="16133" max="16133" width="11.42578125" style="9" bestFit="1" customWidth="1"/>
    <col min="16134" max="16134" width="14.85546875" style="9" bestFit="1" customWidth="1"/>
    <col min="16135" max="16135" width="13.85546875" style="9" bestFit="1" customWidth="1"/>
    <col min="16136" max="16136" width="13.85546875" style="9" customWidth="1"/>
    <col min="16137" max="16137" width="13.85546875" style="9" bestFit="1" customWidth="1"/>
    <col min="16138" max="16138" width="16" style="9" customWidth="1"/>
    <col min="16139" max="16139" width="13" style="9" customWidth="1"/>
    <col min="16140" max="16140" width="13.42578125" style="9" bestFit="1" customWidth="1"/>
    <col min="16141" max="16141" width="10.7109375" style="9" bestFit="1" customWidth="1"/>
    <col min="16142" max="16142" width="12" style="9" bestFit="1" customWidth="1"/>
    <col min="16143" max="16143" width="14.7109375" style="9" bestFit="1" customWidth="1"/>
    <col min="16144" max="16144" width="15.28515625" style="9" customWidth="1"/>
    <col min="16145" max="16145" width="12.28515625" style="9" customWidth="1"/>
    <col min="16146" max="16146" width="8" style="9" bestFit="1" customWidth="1"/>
    <col min="16147" max="16148" width="13" style="9" bestFit="1" customWidth="1"/>
    <col min="16149" max="16149" width="8.85546875" style="9" bestFit="1" customWidth="1"/>
    <col min="16150" max="16150" width="16" style="9" customWidth="1"/>
    <col min="16151" max="16151" width="11.28515625" style="9" customWidth="1"/>
    <col min="16152" max="16152" width="13" style="9" bestFit="1" customWidth="1"/>
    <col min="16153" max="16153" width="14.42578125" style="9" customWidth="1"/>
    <col min="16154" max="16154" width="13" style="9" bestFit="1" customWidth="1"/>
    <col min="16155" max="16155" width="16" style="9" customWidth="1"/>
    <col min="16156" max="16156" width="11" style="9" bestFit="1" customWidth="1"/>
    <col min="16157" max="16157" width="12.140625" style="9" bestFit="1" customWidth="1"/>
    <col min="16158" max="16158" width="13.7109375" style="9" bestFit="1" customWidth="1"/>
    <col min="16159" max="16384" width="10.7109375" style="9"/>
  </cols>
  <sheetData>
    <row r="1" spans="1:31" s="1" customFormat="1" x14ac:dyDescent="0.2">
      <c r="A1" s="92" t="s">
        <v>10</v>
      </c>
      <c r="B1" s="91" t="s">
        <v>6</v>
      </c>
      <c r="C1" s="91"/>
      <c r="D1" s="91"/>
      <c r="E1" s="91"/>
      <c r="F1" s="91"/>
      <c r="G1" s="91"/>
      <c r="H1" s="91"/>
      <c r="I1" s="91"/>
      <c r="J1" s="91"/>
      <c r="K1" s="48"/>
      <c r="L1" s="91" t="s">
        <v>8</v>
      </c>
      <c r="M1" s="91"/>
      <c r="N1" s="91"/>
      <c r="O1" s="48"/>
      <c r="P1" s="48" t="s">
        <v>31</v>
      </c>
      <c r="Q1" s="48"/>
      <c r="R1" s="48"/>
      <c r="S1" s="91" t="s">
        <v>39</v>
      </c>
      <c r="T1" s="91"/>
      <c r="U1" s="48"/>
      <c r="V1" s="48"/>
      <c r="W1" s="48"/>
      <c r="X1" s="42"/>
      <c r="Y1" s="91" t="s">
        <v>103</v>
      </c>
      <c r="Z1" s="91"/>
      <c r="AA1" s="91"/>
      <c r="AB1" s="91"/>
      <c r="AC1" s="48"/>
    </row>
    <row r="2" spans="1:31" s="4" customFormat="1" ht="42" customHeight="1" x14ac:dyDescent="0.2">
      <c r="A2" s="93"/>
      <c r="B2" s="2" t="s">
        <v>11</v>
      </c>
      <c r="C2" s="2" t="s">
        <v>12</v>
      </c>
      <c r="D2" s="2" t="s">
        <v>13</v>
      </c>
      <c r="E2" s="2" t="s">
        <v>14</v>
      </c>
      <c r="F2" s="2" t="s">
        <v>15</v>
      </c>
      <c r="G2" s="2" t="s">
        <v>16</v>
      </c>
      <c r="H2" s="2" t="s">
        <v>17</v>
      </c>
      <c r="I2" s="2" t="s">
        <v>18</v>
      </c>
      <c r="J2" s="3" t="s">
        <v>7</v>
      </c>
      <c r="K2" s="3"/>
      <c r="L2" s="2" t="s">
        <v>19</v>
      </c>
      <c r="M2" s="2" t="s">
        <v>20</v>
      </c>
      <c r="N2" s="3" t="s">
        <v>7</v>
      </c>
      <c r="O2" s="3"/>
      <c r="P2" s="2" t="s">
        <v>21</v>
      </c>
      <c r="Q2" s="3" t="s">
        <v>7</v>
      </c>
      <c r="R2" s="3"/>
      <c r="S2" s="2" t="s">
        <v>22</v>
      </c>
      <c r="T2" s="2" t="s">
        <v>23</v>
      </c>
      <c r="U2" s="3" t="s">
        <v>7</v>
      </c>
      <c r="V2" s="3"/>
      <c r="W2" s="59" t="s">
        <v>46</v>
      </c>
      <c r="X2" s="59"/>
      <c r="Y2" s="50">
        <v>1</v>
      </c>
      <c r="Z2" s="50">
        <v>2</v>
      </c>
      <c r="AA2" s="50">
        <v>3</v>
      </c>
      <c r="AB2" s="3"/>
    </row>
    <row r="3" spans="1:31" s="5" customFormat="1" x14ac:dyDescent="0.2">
      <c r="A3" s="5">
        <v>1</v>
      </c>
      <c r="B3" s="5">
        <f>Textual!G3</f>
        <v>2</v>
      </c>
      <c r="C3" s="5">
        <f>Textual!I3</f>
        <v>2</v>
      </c>
      <c r="D3" s="5">
        <f>Textual!K3</f>
        <v>2</v>
      </c>
      <c r="E3" s="5">
        <f>Textual!M3</f>
        <v>2</v>
      </c>
      <c r="F3" s="5">
        <f>Textual!O3</f>
        <v>2</v>
      </c>
      <c r="G3" s="5">
        <f>Textual!Q3</f>
        <v>2</v>
      </c>
      <c r="H3" s="5">
        <f>Textual!S3</f>
        <v>2</v>
      </c>
      <c r="I3" s="5">
        <f>Textual!U3</f>
        <v>2</v>
      </c>
      <c r="J3" s="6">
        <f t="shared" ref="J3" si="0">AVERAGE(B3:I3)</f>
        <v>2</v>
      </c>
      <c r="K3" s="6"/>
      <c r="L3" s="5">
        <f>Textual!W3</f>
        <v>2</v>
      </c>
      <c r="M3" s="5">
        <f>Textual!Y3</f>
        <v>2</v>
      </c>
      <c r="N3" s="6">
        <f t="shared" ref="N3" si="1">AVERAGE(L3:M3)</f>
        <v>2</v>
      </c>
      <c r="O3" s="6"/>
      <c r="P3" s="5">
        <f>Textual!AA3</f>
        <v>2</v>
      </c>
      <c r="Q3" s="6">
        <f t="shared" ref="Q3" si="2">AVERAGE(P3:P3)</f>
        <v>2</v>
      </c>
      <c r="R3" s="6"/>
      <c r="S3" s="5">
        <f>Textual!AC3</f>
        <v>2</v>
      </c>
      <c r="T3" s="5">
        <f>Textual!AE3</f>
        <v>2</v>
      </c>
      <c r="U3" s="6">
        <f t="shared" ref="U3" si="3">AVERAGE(T3:T3)</f>
        <v>2</v>
      </c>
      <c r="V3" s="6"/>
      <c r="W3" s="60">
        <f>SUM(B3:I3,L3:M3,P3,S3:T3)</f>
        <v>26</v>
      </c>
      <c r="Y3" s="58" t="str">
        <f>IF(Textual!AG3="SuccessfulIn","Successful in all Settings.",IF(Textual!AG3="SuccessfulIn2","Successful in most Settings.",IF(Textual!AG3="SuccessDoubtful","Success doubtful in many educational settings.",IF(Textual!AG3="SuccessDoubtfu2","Success doubtful in any setting."))))</f>
        <v>Successful in all Settings.</v>
      </c>
      <c r="Z3" s="58" t="str">
        <f>IF(Textual!AH3="RecommendWithou","Recommend without reservation.",IF(Textual!AH3="WouldRecommend","Would recommend with minor reservations.",IF(Textual!AH3="Recommendations","Recommendations limited with major reservations.",IF(Textual!AH3="UnableToRecomme","Unable to recommend in any setting. Further preparation necessary for certification."))))</f>
        <v>Recommend without reservation.</v>
      </c>
      <c r="AA3" s="58" t="str">
        <f>IF(Textual!AI3="TargetTheCandid","Target",IF(Textual!AI3="AcceptableThe","Acceptable",IF(Textual!AI3="Unacceptable","Unacceptable")))</f>
        <v>Target</v>
      </c>
      <c r="AB3" s="6"/>
    </row>
    <row r="4" spans="1:31" s="5" customFormat="1" x14ac:dyDescent="0.2">
      <c r="A4" s="5">
        <v>2</v>
      </c>
      <c r="B4" s="5">
        <f>Textual!G4</f>
        <v>2</v>
      </c>
      <c r="C4" s="5">
        <f>Textual!I4</f>
        <v>2</v>
      </c>
      <c r="D4" s="5">
        <f>Textual!K4</f>
        <v>2</v>
      </c>
      <c r="E4" s="5">
        <f>Textual!M4</f>
        <v>2</v>
      </c>
      <c r="F4" s="5">
        <f>Textual!O4</f>
        <v>2</v>
      </c>
      <c r="G4" s="5">
        <f>Textual!Q4</f>
        <v>2</v>
      </c>
      <c r="H4" s="5">
        <f>Textual!S4</f>
        <v>2</v>
      </c>
      <c r="I4" s="5">
        <f>Textual!U4</f>
        <v>2</v>
      </c>
      <c r="J4" s="6">
        <f t="shared" ref="J4:J5" si="4">AVERAGE(B4:I4)</f>
        <v>2</v>
      </c>
      <c r="K4" s="6"/>
      <c r="L4" s="5">
        <f>Textual!W4</f>
        <v>2</v>
      </c>
      <c r="M4" s="5">
        <f>Textual!Y4</f>
        <v>2</v>
      </c>
      <c r="N4" s="6">
        <f t="shared" ref="N4:N5" si="5">AVERAGE(L4:M4)</f>
        <v>2</v>
      </c>
      <c r="O4" s="6"/>
      <c r="P4" s="5">
        <f>Textual!AA4</f>
        <v>2</v>
      </c>
      <c r="Q4" s="6">
        <f t="shared" ref="Q4:Q5" si="6">AVERAGE(P4:P4)</f>
        <v>2</v>
      </c>
      <c r="R4" s="6"/>
      <c r="S4" s="5">
        <f>Textual!AC4</f>
        <v>2</v>
      </c>
      <c r="T4" s="5">
        <f>Textual!AE4</f>
        <v>2</v>
      </c>
      <c r="U4" s="6">
        <f t="shared" ref="U4:U5" si="7">AVERAGE(T4:T4)</f>
        <v>2</v>
      </c>
      <c r="V4" s="6"/>
      <c r="W4" s="60">
        <f t="shared" ref="W4:W5" si="8">SUM(B4:I4,L4:M4,P4,S4:T4)</f>
        <v>26</v>
      </c>
      <c r="Y4" s="58" t="str">
        <f>IF(Textual!AG4="SuccessfulIn","Successful in all Settings.",IF(Textual!AG4="SuccessfulIn2","Successful in most Settings.",IF(Textual!AG4="SuccessDoubtful","Success doubtful in many educational settings.",IF(Textual!AG4="SuccessDoubtfu2","Success doubtful in any setting."))))</f>
        <v>Successful in all Settings.</v>
      </c>
      <c r="Z4" s="58" t="str">
        <f>IF(Textual!AH4="RecommendWithou","Recommend without reservation.",IF(Textual!AH4="WouldRecommend","Would recommend with minor reservations.",IF(Textual!AH4="Recommendations","Recommendations limited with major reservations.",IF(Textual!AH4="UnableToRecomme","Unable to recommend in any setting. Further preparation necessary for certification."))))</f>
        <v>Recommend without reservation.</v>
      </c>
      <c r="AA4" s="58" t="str">
        <f>IF(Textual!AI4="TargetTheCandid","Target",IF(Textual!AI4="AcceptableThe","Acceptable",IF(Textual!AI4="Unacceptable","Unacceptable")))</f>
        <v>Target</v>
      </c>
      <c r="AB4" s="6"/>
    </row>
    <row r="5" spans="1:31" s="5" customFormat="1" x14ac:dyDescent="0.2">
      <c r="A5" s="5">
        <v>3</v>
      </c>
      <c r="B5" s="5">
        <f>Textual!G5</f>
        <v>2</v>
      </c>
      <c r="C5" s="5">
        <f>Textual!I5</f>
        <v>2</v>
      </c>
      <c r="D5" s="5">
        <f>Textual!K5</f>
        <v>2</v>
      </c>
      <c r="E5" s="5">
        <f>Textual!M5</f>
        <v>2</v>
      </c>
      <c r="F5" s="5">
        <f>Textual!O5</f>
        <v>2</v>
      </c>
      <c r="G5" s="5">
        <f>Textual!Q5</f>
        <v>2</v>
      </c>
      <c r="H5" s="5">
        <f>Textual!S5</f>
        <v>2</v>
      </c>
      <c r="I5" s="5">
        <f>Textual!U5</f>
        <v>2</v>
      </c>
      <c r="J5" s="6">
        <f t="shared" si="4"/>
        <v>2</v>
      </c>
      <c r="K5" s="6"/>
      <c r="L5" s="5">
        <f>Textual!W5</f>
        <v>2</v>
      </c>
      <c r="M5" s="5">
        <f>Textual!Y5</f>
        <v>2</v>
      </c>
      <c r="N5" s="6">
        <f t="shared" si="5"/>
        <v>2</v>
      </c>
      <c r="O5" s="6"/>
      <c r="P5" s="5">
        <f>Textual!AA5</f>
        <v>2</v>
      </c>
      <c r="Q5" s="6">
        <f t="shared" si="6"/>
        <v>2</v>
      </c>
      <c r="R5" s="6"/>
      <c r="S5" s="5">
        <f>Textual!AC5</f>
        <v>2</v>
      </c>
      <c r="T5" s="5">
        <f>Textual!AE5</f>
        <v>2</v>
      </c>
      <c r="U5" s="6">
        <f t="shared" si="7"/>
        <v>2</v>
      </c>
      <c r="V5" s="6"/>
      <c r="W5" s="60">
        <f t="shared" si="8"/>
        <v>26</v>
      </c>
      <c r="Y5" s="58" t="str">
        <f>IF(Textual!AG5="SuccessfulIn","Successful in all Settings.",IF(Textual!AG5="SuccessfulIn2","Successful in most Settings.",IF(Textual!AG5="SuccessDoubtful","Success doubtful in many educational settings.",IF(Textual!AG5="SuccessDoubtfu2","Success doubtful in any setting."))))</f>
        <v>Successful in all Settings.</v>
      </c>
      <c r="Z5" s="58" t="str">
        <f>IF(Textual!AH5="RecommendWithou","Recommend without reservation.",IF(Textual!AH5="WouldRecommend","Would recommend with minor reservations.",IF(Textual!AH5="Recommendations","Recommendations limited with major reservations.",IF(Textual!AH5="UnableToRecomme","Unable to recommend in any setting. Further preparation necessary for certification."))))</f>
        <v>Recommend without reservation.</v>
      </c>
      <c r="AA5" s="58" t="str">
        <f>IF(Textual!AI5="TargetTheCandid","Target",IF(Textual!AI5="AcceptableThe","Acceptable",IF(Textual!AI5="Unacceptable","Unacceptable")))</f>
        <v>Target</v>
      </c>
      <c r="AB5" s="6"/>
    </row>
    <row r="6" spans="1:31" x14ac:dyDescent="0.2">
      <c r="K6" s="8"/>
      <c r="O6" s="8"/>
      <c r="R6" s="8"/>
      <c r="Y6" s="5"/>
      <c r="AC6" s="9"/>
      <c r="AD6" s="9"/>
      <c r="AE6" s="9"/>
    </row>
    <row r="7" spans="1:31" x14ac:dyDescent="0.2">
      <c r="A7" s="7" t="s">
        <v>7</v>
      </c>
      <c r="B7" s="8">
        <f>AVERAGE(B3:B5)</f>
        <v>2</v>
      </c>
      <c r="C7" s="8">
        <f t="shared" ref="C7:W7" si="9">AVERAGE(C3:C5)</f>
        <v>2</v>
      </c>
      <c r="D7" s="8">
        <f t="shared" si="9"/>
        <v>2</v>
      </c>
      <c r="E7" s="8">
        <f t="shared" si="9"/>
        <v>2</v>
      </c>
      <c r="F7" s="8">
        <f t="shared" si="9"/>
        <v>2</v>
      </c>
      <c r="G7" s="8">
        <f t="shared" si="9"/>
        <v>2</v>
      </c>
      <c r="H7" s="8">
        <f t="shared" si="9"/>
        <v>2</v>
      </c>
      <c r="I7" s="8">
        <f t="shared" si="9"/>
        <v>2</v>
      </c>
      <c r="J7" s="8">
        <f t="shared" si="9"/>
        <v>2</v>
      </c>
      <c r="K7" s="8"/>
      <c r="L7" s="8">
        <f t="shared" si="9"/>
        <v>2</v>
      </c>
      <c r="M7" s="8">
        <f t="shared" si="9"/>
        <v>2</v>
      </c>
      <c r="N7" s="8">
        <f t="shared" si="9"/>
        <v>2</v>
      </c>
      <c r="O7" s="8"/>
      <c r="P7" s="8">
        <f t="shared" si="9"/>
        <v>2</v>
      </c>
      <c r="Q7" s="8">
        <f t="shared" si="9"/>
        <v>2</v>
      </c>
      <c r="R7" s="8"/>
      <c r="S7" s="8">
        <f t="shared" si="9"/>
        <v>2</v>
      </c>
      <c r="T7" s="8">
        <f t="shared" si="9"/>
        <v>2</v>
      </c>
      <c r="U7" s="8">
        <f t="shared" si="9"/>
        <v>2</v>
      </c>
      <c r="V7" s="8"/>
      <c r="W7" s="8">
        <f t="shared" si="9"/>
        <v>26</v>
      </c>
      <c r="X7" s="8"/>
      <c r="Z7" s="8"/>
      <c r="AA7" s="8"/>
      <c r="AB7" s="8"/>
      <c r="AC7" s="9"/>
      <c r="AD7" s="9"/>
      <c r="AE7" s="9"/>
    </row>
  </sheetData>
  <mergeCells count="5">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Serif,Bold"Spring 2021
</oddHeader>
    <oddFooter>&amp;C&amp;"MS Sans Serif,Bold"4 Target, 3 Acceptable, 2 Acceptable, 1 Unacceptable, NR=Did Not Observe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
  <sheetViews>
    <sheetView zoomScaleNormal="100" workbookViewId="0">
      <selection activeCell="C5" sqref="C5"/>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21.28515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7109375" style="19" customWidth="1"/>
    <col min="30" max="30" width="16" style="19" customWidth="1"/>
    <col min="31" max="31" width="35.7109375" style="14" customWidth="1"/>
    <col min="32" max="32" width="15.42578125" style="19" bestFit="1" customWidth="1"/>
    <col min="33" max="33" width="25.28515625" style="14" customWidth="1"/>
    <col min="34" max="34" width="30.140625" style="14" customWidth="1"/>
    <col min="35" max="35" width="20.85546875" style="14" customWidth="1"/>
    <col min="36" max="37" width="17.42578125" style="18" customWidth="1"/>
    <col min="38"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91" t="s">
        <v>6</v>
      </c>
      <c r="H1" s="91"/>
      <c r="I1" s="91"/>
      <c r="J1" s="91"/>
      <c r="K1" s="91"/>
      <c r="L1" s="91"/>
      <c r="M1" s="91"/>
      <c r="N1" s="91"/>
      <c r="O1" s="91"/>
      <c r="P1" s="91"/>
      <c r="Q1" s="91"/>
      <c r="R1" s="91"/>
      <c r="S1" s="91"/>
      <c r="T1" s="91"/>
      <c r="U1" s="91"/>
      <c r="V1" s="91"/>
      <c r="W1" s="91"/>
      <c r="X1" s="91"/>
      <c r="Y1" s="91" t="s">
        <v>34</v>
      </c>
      <c r="Z1" s="91"/>
      <c r="AA1" s="91" t="s">
        <v>31</v>
      </c>
      <c r="AB1" s="91"/>
      <c r="AC1" s="91" t="s">
        <v>35</v>
      </c>
      <c r="AD1" s="91"/>
      <c r="AE1" s="91"/>
      <c r="AF1" s="91"/>
      <c r="AG1" s="94" t="s">
        <v>9</v>
      </c>
      <c r="AH1" s="94"/>
      <c r="AI1" s="94"/>
    </row>
    <row r="2" spans="1:36" s="13" customFormat="1" ht="102" x14ac:dyDescent="0.2">
      <c r="A2" s="2" t="s">
        <v>10</v>
      </c>
      <c r="B2" s="11" t="s">
        <v>30</v>
      </c>
      <c r="C2" s="11" t="s">
        <v>3</v>
      </c>
      <c r="D2" s="11" t="s">
        <v>32</v>
      </c>
      <c r="E2" s="11" t="s">
        <v>4</v>
      </c>
      <c r="F2" s="11" t="s">
        <v>5</v>
      </c>
      <c r="G2" s="11" t="s">
        <v>47</v>
      </c>
      <c r="H2" s="11" t="s">
        <v>33</v>
      </c>
      <c r="I2" s="49" t="s">
        <v>48</v>
      </c>
      <c r="J2" s="11" t="s">
        <v>33</v>
      </c>
      <c r="K2" s="11" t="s">
        <v>49</v>
      </c>
      <c r="L2" s="11" t="s">
        <v>33</v>
      </c>
      <c r="M2" s="11" t="s">
        <v>50</v>
      </c>
      <c r="N2" s="11" t="s">
        <v>33</v>
      </c>
      <c r="O2" s="11" t="s">
        <v>51</v>
      </c>
      <c r="P2" s="11" t="s">
        <v>33</v>
      </c>
      <c r="Q2" s="11" t="s">
        <v>52</v>
      </c>
      <c r="R2" s="11" t="s">
        <v>33</v>
      </c>
      <c r="S2" s="11" t="s">
        <v>53</v>
      </c>
      <c r="T2" s="11" t="s">
        <v>33</v>
      </c>
      <c r="U2" s="11" t="s">
        <v>54</v>
      </c>
      <c r="V2" s="11" t="s">
        <v>33</v>
      </c>
      <c r="W2" s="11" t="s">
        <v>55</v>
      </c>
      <c r="X2" s="11" t="s">
        <v>33</v>
      </c>
      <c r="Y2" s="11" t="s">
        <v>56</v>
      </c>
      <c r="Z2" s="11" t="s">
        <v>33</v>
      </c>
      <c r="AA2" s="11" t="s">
        <v>57</v>
      </c>
      <c r="AB2" s="11" t="s">
        <v>33</v>
      </c>
      <c r="AC2" s="11" t="s">
        <v>58</v>
      </c>
      <c r="AD2" s="11" t="s">
        <v>33</v>
      </c>
      <c r="AE2" s="11" t="s">
        <v>59</v>
      </c>
      <c r="AF2" s="11" t="s">
        <v>33</v>
      </c>
      <c r="AG2" s="11" t="s">
        <v>0</v>
      </c>
      <c r="AH2" s="11" t="s">
        <v>1</v>
      </c>
      <c r="AI2" s="11" t="s">
        <v>2</v>
      </c>
    </row>
    <row r="3" spans="1:36" s="16" customFormat="1" x14ac:dyDescent="0.2">
      <c r="A3" s="16">
        <v>1</v>
      </c>
      <c r="B3" s="14"/>
      <c r="C3" s="14"/>
      <c r="D3" s="14" t="s">
        <v>80</v>
      </c>
      <c r="E3" s="14" t="s">
        <v>67</v>
      </c>
      <c r="F3" s="16" t="s">
        <v>81</v>
      </c>
      <c r="G3" s="5">
        <v>2</v>
      </c>
      <c r="H3" s="16" t="s">
        <v>82</v>
      </c>
      <c r="I3" s="5">
        <v>2</v>
      </c>
      <c r="J3" s="16" t="s">
        <v>66</v>
      </c>
      <c r="K3" s="5">
        <v>2</v>
      </c>
      <c r="L3" s="16" t="s">
        <v>66</v>
      </c>
      <c r="M3" s="5">
        <v>2</v>
      </c>
      <c r="N3" s="16" t="s">
        <v>66</v>
      </c>
      <c r="O3" s="5">
        <v>2</v>
      </c>
      <c r="P3" s="16" t="s">
        <v>66</v>
      </c>
      <c r="Q3" s="5">
        <v>2</v>
      </c>
      <c r="R3" s="16" t="s">
        <v>66</v>
      </c>
      <c r="S3" s="5">
        <v>2</v>
      </c>
      <c r="T3" s="16" t="s">
        <v>66</v>
      </c>
      <c r="U3" s="5">
        <v>2</v>
      </c>
      <c r="V3" s="14" t="s">
        <v>66</v>
      </c>
      <c r="W3" s="5">
        <v>2</v>
      </c>
      <c r="X3" s="16" t="s">
        <v>83</v>
      </c>
      <c r="Y3" s="5">
        <v>2</v>
      </c>
      <c r="Z3" s="16" t="s">
        <v>84</v>
      </c>
      <c r="AA3" s="5">
        <v>2</v>
      </c>
      <c r="AB3" s="16" t="s">
        <v>66</v>
      </c>
      <c r="AC3" s="5">
        <v>2</v>
      </c>
      <c r="AD3" s="14" t="s">
        <v>66</v>
      </c>
      <c r="AE3" s="5">
        <v>2</v>
      </c>
      <c r="AF3" s="16" t="s">
        <v>85</v>
      </c>
      <c r="AG3" s="15" t="s">
        <v>36</v>
      </c>
      <c r="AH3" s="15" t="s">
        <v>37</v>
      </c>
      <c r="AI3" s="16" t="s">
        <v>38</v>
      </c>
      <c r="AJ3" s="17">
        <v>44319.583587962959</v>
      </c>
    </row>
    <row r="4" spans="1:36" ht="10.5" customHeight="1" x14ac:dyDescent="0.2">
      <c r="A4" s="16">
        <v>2</v>
      </c>
      <c r="D4" s="14" t="s">
        <v>80</v>
      </c>
      <c r="E4" s="14" t="s">
        <v>86</v>
      </c>
      <c r="F4" s="14" t="s">
        <v>87</v>
      </c>
      <c r="G4" s="5">
        <v>2</v>
      </c>
      <c r="H4" s="16" t="s">
        <v>88</v>
      </c>
      <c r="I4" s="5">
        <v>2</v>
      </c>
      <c r="J4" s="16" t="s">
        <v>66</v>
      </c>
      <c r="K4" s="5">
        <v>2</v>
      </c>
      <c r="L4" s="16" t="s">
        <v>89</v>
      </c>
      <c r="M4" s="5">
        <v>2</v>
      </c>
      <c r="N4" s="16" t="s">
        <v>66</v>
      </c>
      <c r="O4" s="5">
        <v>2</v>
      </c>
      <c r="P4" s="16" t="s">
        <v>66</v>
      </c>
      <c r="Q4" s="5">
        <v>2</v>
      </c>
      <c r="R4" s="16" t="s">
        <v>90</v>
      </c>
      <c r="S4" s="5">
        <v>2</v>
      </c>
      <c r="T4" s="16" t="s">
        <v>66</v>
      </c>
      <c r="U4" s="5">
        <v>2</v>
      </c>
      <c r="V4" s="16" t="s">
        <v>66</v>
      </c>
      <c r="W4" s="45">
        <v>2</v>
      </c>
      <c r="X4" s="16" t="s">
        <v>91</v>
      </c>
      <c r="Y4" s="5">
        <v>2</v>
      </c>
      <c r="Z4" s="16" t="s">
        <v>66</v>
      </c>
      <c r="AA4" s="5">
        <v>2</v>
      </c>
      <c r="AB4" s="16" t="s">
        <v>66</v>
      </c>
      <c r="AC4" s="5">
        <v>2</v>
      </c>
      <c r="AD4" s="16" t="s">
        <v>66</v>
      </c>
      <c r="AE4" s="45">
        <v>2</v>
      </c>
      <c r="AF4" s="16" t="s">
        <v>92</v>
      </c>
      <c r="AG4" s="15" t="s">
        <v>36</v>
      </c>
      <c r="AH4" s="15" t="s">
        <v>37</v>
      </c>
      <c r="AI4" s="16" t="s">
        <v>38</v>
      </c>
      <c r="AJ4" s="61">
        <v>44319.588923611111</v>
      </c>
    </row>
    <row r="5" spans="1:36" ht="10.5" customHeight="1" x14ac:dyDescent="0.2">
      <c r="A5" s="16">
        <v>3</v>
      </c>
      <c r="D5" s="14" t="s">
        <v>80</v>
      </c>
      <c r="E5" s="14" t="s">
        <v>67</v>
      </c>
      <c r="F5" s="14" t="s">
        <v>68</v>
      </c>
      <c r="G5" s="5">
        <v>2</v>
      </c>
      <c r="H5" s="16" t="s">
        <v>93</v>
      </c>
      <c r="I5" s="5">
        <v>2</v>
      </c>
      <c r="J5" s="16" t="s">
        <v>66</v>
      </c>
      <c r="K5" s="5">
        <v>2</v>
      </c>
      <c r="L5" s="16" t="s">
        <v>94</v>
      </c>
      <c r="M5" s="5">
        <v>2</v>
      </c>
      <c r="N5" s="16" t="s">
        <v>66</v>
      </c>
      <c r="O5" s="5">
        <v>2</v>
      </c>
      <c r="P5" s="16" t="s">
        <v>66</v>
      </c>
      <c r="Q5" s="5">
        <v>2</v>
      </c>
      <c r="R5" s="16" t="s">
        <v>95</v>
      </c>
      <c r="S5" s="5">
        <v>2</v>
      </c>
      <c r="T5" s="16" t="s">
        <v>96</v>
      </c>
      <c r="U5" s="5">
        <v>2</v>
      </c>
      <c r="V5" s="16" t="s">
        <v>66</v>
      </c>
      <c r="W5" s="45">
        <v>2</v>
      </c>
      <c r="X5" s="16" t="s">
        <v>97</v>
      </c>
      <c r="Y5" s="5">
        <v>2</v>
      </c>
      <c r="Z5" s="16" t="s">
        <v>98</v>
      </c>
      <c r="AA5" s="5">
        <v>2</v>
      </c>
      <c r="AB5" s="16" t="s">
        <v>99</v>
      </c>
      <c r="AC5" s="5">
        <v>2</v>
      </c>
      <c r="AD5" s="16" t="s">
        <v>100</v>
      </c>
      <c r="AE5" s="45">
        <v>2</v>
      </c>
      <c r="AF5" s="16" t="s">
        <v>101</v>
      </c>
      <c r="AG5" s="15" t="s">
        <v>36</v>
      </c>
      <c r="AH5" s="15" t="s">
        <v>37</v>
      </c>
      <c r="AI5" s="16" t="s">
        <v>38</v>
      </c>
      <c r="AJ5" s="61">
        <v>44319.578136574077</v>
      </c>
    </row>
    <row r="6" spans="1:36" ht="10.5" customHeight="1" x14ac:dyDescent="0.2">
      <c r="A6" s="16"/>
      <c r="G6" s="5"/>
      <c r="H6" s="16"/>
      <c r="I6" s="5"/>
      <c r="J6" s="16"/>
      <c r="K6" s="5"/>
      <c r="L6" s="16"/>
      <c r="M6" s="5"/>
      <c r="N6" s="16"/>
      <c r="O6" s="5"/>
      <c r="P6" s="16"/>
      <c r="Q6" s="5"/>
      <c r="R6" s="16"/>
      <c r="S6" s="5"/>
      <c r="T6" s="16"/>
      <c r="U6" s="5"/>
      <c r="V6" s="16"/>
      <c r="W6" s="45"/>
      <c r="X6" s="16"/>
      <c r="Y6" s="5"/>
      <c r="Z6" s="16"/>
      <c r="AA6" s="5"/>
      <c r="AB6" s="16"/>
      <c r="AC6" s="5"/>
      <c r="AD6" s="16"/>
      <c r="AE6" s="45"/>
      <c r="AF6" s="16"/>
      <c r="AG6" s="15"/>
      <c r="AH6" s="15"/>
      <c r="AI6" s="16"/>
      <c r="AJ6" s="61"/>
    </row>
    <row r="7" spans="1:36" ht="10.5" customHeight="1" x14ac:dyDescent="0.2">
      <c r="A7" s="16"/>
      <c r="G7" s="5"/>
      <c r="H7" s="16"/>
      <c r="I7" s="5"/>
      <c r="J7" s="16"/>
      <c r="K7" s="5"/>
      <c r="L7" s="16"/>
      <c r="M7" s="5"/>
      <c r="N7" s="16"/>
      <c r="O7" s="5"/>
      <c r="P7" s="16"/>
      <c r="Q7" s="5"/>
      <c r="R7" s="16"/>
      <c r="S7" s="5"/>
      <c r="T7" s="16"/>
      <c r="U7" s="5"/>
      <c r="V7" s="16"/>
      <c r="W7" s="45"/>
      <c r="X7" s="16"/>
      <c r="Y7" s="5"/>
      <c r="Z7" s="16"/>
      <c r="AA7" s="5"/>
      <c r="AB7" s="16"/>
      <c r="AC7" s="5"/>
      <c r="AD7" s="16"/>
      <c r="AE7" s="45"/>
      <c r="AF7" s="16"/>
      <c r="AG7" s="15"/>
      <c r="AH7" s="15"/>
      <c r="AI7" s="16"/>
    </row>
    <row r="8" spans="1:36" x14ac:dyDescent="0.2">
      <c r="G8" s="5"/>
      <c r="H8" s="5"/>
      <c r="I8" s="5"/>
      <c r="J8" s="5"/>
      <c r="K8" s="5"/>
      <c r="L8" s="5"/>
      <c r="M8" s="5"/>
      <c r="N8" s="5"/>
      <c r="O8" s="5"/>
      <c r="P8" s="5"/>
      <c r="Q8" s="5"/>
      <c r="R8" s="5"/>
      <c r="S8" s="5"/>
      <c r="T8" s="5"/>
      <c r="U8" s="5"/>
      <c r="V8" s="5"/>
      <c r="X8" s="5"/>
      <c r="Y8" s="5"/>
      <c r="Z8" s="5"/>
      <c r="AA8" s="5"/>
      <c r="AB8" s="5"/>
      <c r="AC8" s="5"/>
      <c r="AD8" s="5"/>
      <c r="AF8" s="5"/>
      <c r="AG8" s="15"/>
      <c r="AH8" s="15"/>
      <c r="AI8" s="16"/>
      <c r="AJ8" s="61"/>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Serif,Bold"Spring 2021
</oddHeader>
    <oddFooter>&amp;C&amp;"MS Sans Serif,Bold"4 Target, 3 Acceptable, 2 Acceptable, 1 Unacceptable, NR=Did Not Observe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ED8231-DFF2-4346-8E37-9653A14887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626A8-D83B-4D9C-A021-EAD80C92DE2C}">
  <ds:schemaRefs>
    <ds:schemaRef ds:uri="4ea68dd0-e2a5-4487-9a57-56deb1000fd9"/>
    <ds:schemaRef ds:uri="http://schemas.openxmlformats.org/package/2006/metadata/core-properties"/>
    <ds:schemaRef ds:uri="ff17b072-a641-4163-845d-6bc934424af4"/>
    <ds:schemaRef ds:uri="http://purl.org/dc/elements/1.1/"/>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2EDB264-A366-4539-9D38-B896B6557B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2020-12-16T15:33:13Z</cp:lastPrinted>
  <dcterms:created xsi:type="dcterms:W3CDTF">2011-02-23T21:08:19Z</dcterms:created>
  <dcterms:modified xsi:type="dcterms:W3CDTF">2022-05-06T17:11:40Z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