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SP 2021 CAEP TWS\"/>
    </mc:Choice>
  </mc:AlternateContent>
  <xr:revisionPtr revIDLastSave="0" documentId="8_{90A76E61-8548-4328-8642-0E3C1AA98916}"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Numeric" sheetId="6" r:id="rId2"/>
    <sheet name="Textual" sheetId="5"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6" l="1"/>
  <c r="C8" i="6"/>
  <c r="D8" i="6"/>
  <c r="E8" i="6"/>
  <c r="F8" i="6"/>
  <c r="G8" i="6"/>
  <c r="H8" i="6"/>
  <c r="I8" i="6"/>
  <c r="J8" i="6"/>
  <c r="K8" i="6"/>
  <c r="L8" i="6"/>
  <c r="M8" i="6"/>
  <c r="B9" i="6"/>
  <c r="C9" i="6"/>
  <c r="D9" i="6"/>
  <c r="E9" i="6"/>
  <c r="F9" i="6"/>
  <c r="G9" i="6"/>
  <c r="H9" i="6"/>
  <c r="I9" i="6"/>
  <c r="J9" i="6"/>
  <c r="K9" i="6"/>
  <c r="L9" i="6"/>
  <c r="M9" i="6"/>
  <c r="B11" i="6"/>
  <c r="C76" i="3"/>
  <c r="C75" i="3"/>
  <c r="C74" i="3"/>
  <c r="C73" i="3"/>
  <c r="C70" i="3"/>
  <c r="C69" i="3"/>
  <c r="C68" i="3"/>
  <c r="C67" i="3"/>
  <c r="C64" i="3"/>
  <c r="C63" i="3"/>
  <c r="C62" i="3"/>
  <c r="C61" i="3"/>
  <c r="C58" i="3"/>
  <c r="C57" i="3"/>
  <c r="C56" i="3"/>
  <c r="C55" i="3"/>
  <c r="C52" i="3"/>
  <c r="C51" i="3"/>
  <c r="C50" i="3"/>
  <c r="C49" i="3"/>
  <c r="C46" i="3"/>
  <c r="C45" i="3"/>
  <c r="C44" i="3"/>
  <c r="C43" i="3"/>
  <c r="C40" i="3"/>
  <c r="C39" i="3"/>
  <c r="C38" i="3"/>
  <c r="C37" i="3"/>
  <c r="C34" i="3"/>
  <c r="C33" i="3"/>
  <c r="C32" i="3"/>
  <c r="C31" i="3"/>
  <c r="C28" i="3"/>
  <c r="C27" i="3"/>
  <c r="C26" i="3"/>
  <c r="C25" i="3"/>
  <c r="C22" i="3"/>
  <c r="C21" i="3"/>
  <c r="C20" i="3"/>
  <c r="C19" i="3"/>
  <c r="C16" i="3"/>
  <c r="C15" i="3"/>
  <c r="C14" i="3"/>
  <c r="C13" i="3"/>
  <c r="C10" i="3"/>
  <c r="C9" i="3"/>
  <c r="C8" i="3"/>
  <c r="C7" i="3"/>
  <c r="M7" i="6"/>
  <c r="L7" i="6"/>
  <c r="K7" i="6"/>
  <c r="J7" i="6"/>
  <c r="I7" i="6"/>
  <c r="H7" i="6"/>
  <c r="G7" i="6"/>
  <c r="F7" i="6"/>
  <c r="F11" i="6" s="1"/>
  <c r="E7" i="6"/>
  <c r="E11" i="6" s="1"/>
  <c r="D7" i="6"/>
  <c r="C7" i="6"/>
  <c r="B7" i="6"/>
  <c r="K11" i="6" l="1"/>
  <c r="J11" i="6"/>
  <c r="M11" i="6"/>
  <c r="L11" i="6"/>
  <c r="I11" i="6"/>
  <c r="C11" i="6"/>
  <c r="N11" i="6" s="1"/>
  <c r="H11" i="6"/>
  <c r="D11" i="6"/>
  <c r="G11" i="6"/>
  <c r="C71" i="3"/>
  <c r="C77" i="3"/>
  <c r="A77" i="3" s="1"/>
  <c r="C53" i="3"/>
  <c r="A53" i="3" s="1"/>
  <c r="C29" i="3"/>
  <c r="D27" i="3" s="1"/>
  <c r="C23" i="3"/>
  <c r="A23" i="3" s="1"/>
  <c r="C11" i="3"/>
  <c r="D10" i="3" s="1"/>
  <c r="D28" i="3" l="1"/>
  <c r="D22" i="3"/>
  <c r="A29" i="3"/>
  <c r="D21" i="3"/>
  <c r="A11" i="3"/>
  <c r="C41" i="3" l="1"/>
  <c r="A41" i="3" l="1"/>
  <c r="D39" i="3"/>
  <c r="D40" i="3"/>
  <c r="C65" i="3"/>
  <c r="D76" i="3" l="1"/>
  <c r="D75" i="3"/>
  <c r="D73" i="3"/>
  <c r="D74" i="3"/>
  <c r="D69" i="3"/>
  <c r="D70" i="3"/>
  <c r="A71" i="3"/>
  <c r="D62" i="3"/>
  <c r="D63" i="3"/>
  <c r="A65" i="3"/>
  <c r="D64" i="3"/>
  <c r="D19" i="3"/>
  <c r="D67" i="3"/>
  <c r="D61" i="3"/>
  <c r="D68" i="3"/>
  <c r="D51" i="3"/>
  <c r="D38" i="3"/>
  <c r="C17" i="3"/>
  <c r="C47" i="3"/>
  <c r="C59" i="3"/>
  <c r="C35" i="3"/>
  <c r="D77" i="3" l="1"/>
  <c r="D71" i="3"/>
  <c r="A59" i="3"/>
  <c r="D57" i="3"/>
  <c r="D58" i="3"/>
  <c r="D44" i="3"/>
  <c r="D45" i="3"/>
  <c r="A47" i="3"/>
  <c r="D46" i="3"/>
  <c r="A35" i="3"/>
  <c r="D33" i="3"/>
  <c r="D34" i="3"/>
  <c r="A17" i="3"/>
  <c r="D16" i="3"/>
  <c r="D15" i="3"/>
  <c r="D13" i="3"/>
  <c r="D20" i="3"/>
  <c r="D23" i="3" s="1"/>
  <c r="D26" i="3"/>
  <c r="D31" i="3"/>
  <c r="D55" i="3"/>
  <c r="D49" i="3"/>
  <c r="D43" i="3"/>
  <c r="D50" i="3"/>
  <c r="D56" i="3"/>
  <c r="D25" i="3"/>
  <c r="D37" i="3"/>
  <c r="D32" i="3"/>
  <c r="D14" i="3"/>
  <c r="D9" i="3"/>
  <c r="D8" i="3"/>
  <c r="D65" i="3"/>
  <c r="D7" i="3"/>
  <c r="A79" i="3" l="1"/>
  <c r="D29" i="3"/>
  <c r="D17" i="3"/>
  <c r="D11" i="3"/>
  <c r="D47" i="3"/>
  <c r="D41" i="3"/>
  <c r="D59" i="3"/>
  <c r="D35" i="3"/>
  <c r="D53" i="3"/>
</calcChain>
</file>

<file path=xl/sharedStrings.xml><?xml version="1.0" encoding="utf-8"?>
<sst xmlns="http://schemas.openxmlformats.org/spreadsheetml/2006/main" count="149" uniqueCount="110">
  <si>
    <t>#</t>
  </si>
  <si>
    <t>Mean</t>
  </si>
  <si>
    <t>Mean:</t>
  </si>
  <si>
    <t>SOUTHWESTERN OKLAHOMA STATE UNIVERSITY</t>
  </si>
  <si>
    <t>EVALUATION OF TEACHER CANDIDATE</t>
  </si>
  <si>
    <t>Count</t>
  </si>
  <si>
    <t>Pct</t>
  </si>
  <si>
    <t>Total</t>
  </si>
  <si>
    <t>TWS01</t>
  </si>
  <si>
    <t>TWS02</t>
  </si>
  <si>
    <t>TWS03</t>
  </si>
  <si>
    <t>TWS04</t>
  </si>
  <si>
    <t>TWS05</t>
  </si>
  <si>
    <t>TWS06</t>
  </si>
  <si>
    <t>TWS07</t>
  </si>
  <si>
    <t>TWS08</t>
  </si>
  <si>
    <t>TWS10</t>
  </si>
  <si>
    <t>TWS11</t>
  </si>
  <si>
    <t>Teacher Work Sample, English</t>
  </si>
  <si>
    <t>Spring 2021</t>
  </si>
  <si>
    <t>Chrmobooks; schoology; audiobook, powerpoint, ACT/VOCAB</t>
  </si>
  <si>
    <t>Kenlee put together a solid unit, teaching them in a variety of ways, using varied technologies, and assessed students consistent with standards/objectives.</t>
  </si>
  <si>
    <t>NV</t>
  </si>
  <si>
    <t>Google Slides, Kami, Chromebooks, Schoology, Kahoot, ACT Aspire guides</t>
  </si>
  <si>
    <t>Alyssa did an outstanding job, not only in creating lesson/assessments, but in identifying areas of improvement. Her explanation demonstrate a high-level of understanding regarding instruction, student learning, and reflection. Well done.</t>
  </si>
  <si>
    <t>Powerpoint; Digital Worksheets</t>
  </si>
  <si>
    <t>Jordan demonstrated the ability to impact student growth. All of her students performed higher than her baseline data (pretest). She analyzed the assessment data with effective reflection as well.</t>
  </si>
  <si>
    <t>Target (3 pts.): Teacher candidate displays a comprehensive understanding of the contextual factors affecting learner development including location, school physical &amp; financial factors, cultural factors and demographics.
Candidate appropriately connects contextual factors to implications for planning and assessment.</t>
  </si>
  <si>
    <t>Acceptable (2 pts.): Teacher candidate displays knowledge of contextual factors affecting learner development but does not include all of the necessary factors such as location, school physical &amp; financial factors, cultural factors and demographics.
Candidate connects contextual factors to implications for planning and assessment.</t>
  </si>
  <si>
    <t xml:space="preserve">Developing (1 pt.): Teacher candidate lists contextual factors such as location and demographics but fails to reflect on either the school or cultural factors that may affect learning.
Candidate loosely connects or displays a disconnect for implications for planning and assessment. </t>
  </si>
  <si>
    <t>Unacceptable (0 pts.): Teacher candidate lists factors unrelated to those affecting student learning.                                                                                           Candidate does not attempt to connect contextual factors to planning and assessment.</t>
  </si>
  <si>
    <t>1. Knowledge of Learner Development and Contextual Factors
(CAEP 1.1, InTASC 1, CAEP 3.4, NCTE 5.1)</t>
  </si>
  <si>
    <t>2. Knowledge of Characteristics of Students and Learning Differences
(CAEP 1.1, InTASC 1, InTASC 2, CAEP 1.4, CAEP 3.4, NCTE 6.2)</t>
  </si>
  <si>
    <t>Target (3 pts.): Teacher candidate displays understanding of student learning differences including cognitive, linguistic, social, emotional, and physical development; interests; culture; abilities; and learning style. 
Candidate appropriately connects differences to implications for planning and assessment.</t>
  </si>
  <si>
    <t>Acceptable (2 pts.): Teacher candidate displays understanding of student learning differences but is not complete in reflecting on all aspects including cognitive, linguistic, social, emotional, and physical development; interests; culture; abilities; and learning style.  
Candidate connects differences to implications for planning and assessment.</t>
  </si>
  <si>
    <t xml:space="preserve">Developing (1 pt.): Teacher candidate displays limited knowledge of student differences and focuses on more obvious aspects such as interests and identified abilities/disabilities than on other developmental factors such as emotional, cultural or learning style differences. 
Candidate loosely connects or displays a disconnect for implications for planning and assessment. </t>
  </si>
  <si>
    <t>Unacceptable (0 pts.): Teacher candidate displays minimal, stereotypical, or irrelevant knowledge of student differences (e.g. ethnicity, age, abilities/disabilities). 
Candidate does not attempt to connect differences to planning and assessment.</t>
  </si>
  <si>
    <t>3. Planning Goals and Objectives
(CAEP 1.1, InTASC 7, CAEP 1.4, CAEP 3.4, NCTE 4.1, NCTE 5.3)</t>
  </si>
  <si>
    <t>Target (3 pts.): Goals and objectives are: both long and short term; aligned to state standards including Oklahoma Academic Standards; written at a variety of cognitive levels; are developmentally appropriate.</t>
  </si>
  <si>
    <t>Acceptable (2 pts.): Goals and objectives are: both long and short term but are not balanced; aligned to state standards including Oklahoma Academic Standards; focus on a limited number of cognitive levels; vary on being developmentally appropriate.</t>
  </si>
  <si>
    <t xml:space="preserve">Developing (1 pt.): Goals and objectives are: only long or short term; are not fully aligned to state standards or align only to Oklahoma Academic standards; focus on lower cognitive levels; vary on being developmentally appropriate. </t>
  </si>
  <si>
    <t>Unacceptable (0 pts.): Goals and objectives are: consistently missing; or are aligned to inappropriate standards or not aligned; are consistently too easy or too challenging for the developmental level of the students.</t>
  </si>
  <si>
    <t>4. Use of Assessment
(CAEP 1.1, InTASC 6, CAEP 3.4, NCTE 4.2)</t>
  </si>
  <si>
    <t>Target (3 pts.): Assessments are aligned to goals and objectives; every objective is assessed; candidate uses a multiple methods of assessment; formative assessments are used to inform teaching and learning; summative assessments are valid measures of goals and objectives.</t>
  </si>
  <si>
    <t>Acceptable (2 pts.): Assessments are aligned to goals and objectives; goals are assessed but some objectives are not assessed; candidate uses a multiple methods of assessment but uses one main type; formative assessments are used to inform teaching or learning; summative assessments used to measure progress toward goals and objectives, however validity is not established.</t>
  </si>
  <si>
    <t xml:space="preserve">Developing (1 pt.): Assessments are aligned to goals and objectives; goals and objectives are assessed in a limited fashion; candidate uses one main type of assessment; assessments may be informal but not use formatively; summative assessments used to measure progress toward goals and objectives, but are developed inappropriately. </t>
  </si>
  <si>
    <t>Unacceptable (0 pts.): Assessment of any type is limited and not aligned with goals and objectives.</t>
  </si>
  <si>
    <t>5. Assessment Development
(CAEP 1.1, InTASC 6, CAEP 3.4, NCTE 4.2)</t>
  </si>
  <si>
    <t>Target (3 pts.): Assessment criteria are clear and explicitly linked to objectives; scoring procedures are explained; all items or prompts are clearly written; directions and procedures are clear to students.</t>
  </si>
  <si>
    <t>Acceptable (2 pts.): Assessment criteria are clear and explicitly linked to objectives; scoring procedures are explained; items, prompts, and/or directions lack clarity or technical soundness.</t>
  </si>
  <si>
    <t>Developing (1 pt.): Assessment criteria are presented but are not explicitly linked to objectives; scoring procedures, items, prompts, and/or directions lack technical soundness.</t>
  </si>
  <si>
    <t>Unacceptable (0 pts.): Assessments are not valid; scoring procedures are absent or inaccurate; items or prompts are poorly written; directions and procedures are confusing to students.</t>
  </si>
  <si>
    <t>6. Adaptations Based on Individual Needs of Students
(CAEP 1.1, InTASC 6, InTASC 2, CAEP 3.4, NCTE 4.2, NCTE  5.2, NCTE6.2)</t>
  </si>
  <si>
    <t>Target (3 pts.): Teacher candidate makes adaptations to assessments that are appropriate to meet all needs of all students. Candidate employs appropriate accommodations for all students with defined needs.
Candidate differentiates appropriately to meet the needs of all students.</t>
  </si>
  <si>
    <t>Acceptable (2 pts.): Teacher candidate makes adaptations to assessments that are appropriate to meet the needs of students.
Candidate makes necessary accommodations but lacks differentiation for all students.</t>
  </si>
  <si>
    <t xml:space="preserve">Developing (1 pt.): Teacher candidate only makes limited adaptations and accommodations based on the assessment or instruction.
Differentiation is not apparent in the lesson. </t>
  </si>
  <si>
    <t xml:space="preserve">Unacceptable (0 pts.): Teacher candidate does not make adaptations to assessments to meet the needs of students or these assessments or lessons are inappropriate. </t>
  </si>
  <si>
    <t>7. Content Knowledge
(CAEP 1.1, InTASC 4, CAEP 3.4, NCTE 5.1)</t>
  </si>
  <si>
    <t>Target (3 pts.): Teacher candidate demonstrates understanding of central concepts, tools of inquiry, and structures of the discipline of English Language Arts. Lessons reflect a connection between content and pedagogical knowledge.</t>
  </si>
  <si>
    <t>Acceptable (2 pts.): Teacher candidate demonstrates an understanding of the central concepts shows a lack of confidence in the concept or lack of deeper understanding which leads to limited or inappropriate pedagogical choices.</t>
  </si>
  <si>
    <t xml:space="preserve">Developing (1 pt.): Teacher candidate has a core understanding of the concepts but demonstrates some misunderstandings or misrepresentations which lead to inappropriate pedagogical choices that hinder student learning. </t>
  </si>
  <si>
    <t xml:space="preserve">Unacceptable (0 pts.): Teacher candidate demonstrates a complete misunderstanding of the concepts which lead to pedagogical choices that result in inaccurate student learning. </t>
  </si>
  <si>
    <t>8. Lesson Structure
(CAEP 3.4, NCTE 5.1)</t>
  </si>
  <si>
    <t>Target (3 pts.): Lessons reflect an organized structure based on the Understanding by Design (UbD) theory of instructional design (plan assessment first, then create lesson plans to align with assessments); lessons demonstrate a planned flow and timing, and include all sections required by the program.</t>
  </si>
  <si>
    <t>Acceptable (2 pts.): Lessons reflect an organized structure based on the UbD theory of instructional design; lessons include all sections required by the program but reflect a “choppy” flow or lack of reflection on timing.</t>
  </si>
  <si>
    <t>Developing (1 pt.): Lessons show inconsistent use or inappropriate use of the UbD theory of instructional design; lessons are underdeveloped and lack specifics necessary for successful implementation.</t>
  </si>
  <si>
    <t xml:space="preserve">Unacceptable (0 pts.): Lessons show minimal planning and/or do not reflect an organized structure or philosophy.  </t>
  </si>
  <si>
    <t>9. Use of a Variety of Instruction, Activities, Assignments, and Resources, including Technology
(CAEP 1.1, InTASC 8, CAEP 3.4, NCTE 5.4, NCTE 1.1)</t>
  </si>
  <si>
    <t>Target (3 pts.): Significant variety across instruction, activities, assignments, and/or resources. Variety includes opportunities for meaningful learning. Multiple strategies lead to deeper learning.</t>
  </si>
  <si>
    <t>Acceptable (2 pts.): Some variety in instruction, activities, assignments, or resources. Though multiple strategies are used, not all strategies are effective in producing deeper learning.</t>
  </si>
  <si>
    <t>Developing (1 pt.): Strategies are limited in scope (e.g. predominantly lecture/discussion or presentation style). The lack of variety reduces student engagement and fails to invoke deeper learning.</t>
  </si>
  <si>
    <t xml:space="preserve">Unacceptable (0 pts.): Little variety or instruction, activities, assignments, and resources. Heavy reliance on textbook or single resource (e.g. worksheets).  Learning is hindered due to strategy choice.  </t>
  </si>
  <si>
    <t>10. Evidence of Impact on Student Learning
(CAEP 1.2, CAEP 4.1, CAEP 3.4, NCTE 4.2, NCTE 5.3)</t>
  </si>
  <si>
    <t>Target (3 pts.): Appropriate Pre- and Post- assessments are used to measure progress of students toward learning goals and objectives; Data from assessments has been collected and organized; Analysis demonstrates statistical evidence of impact on student learning.</t>
  </si>
  <si>
    <t xml:space="preserve">Acceptable (2 pts.): Appropriate Pre- and Post- assessments are used to measure progress of students toward learning goals and objectives, however some goals or objectives may not be represented; Data from assessments has been collected and organized; Analysis is unclear with regard to statistical evidence of impact on student learning. </t>
  </si>
  <si>
    <t>Developing (1 pt.): Appropriate Pre- and Post- assessments are developed to show progress toward only particular goals or objectives; Data from assessments is collected but organization makes analysis difficult and statistical evidence of impact on student learning is lacking or misrepresented.</t>
  </si>
  <si>
    <t xml:space="preserve">Unacceptable (0 pts.): Pre- and Post- assessments were not used appropriately (or at all) in order to measure impact on student learning.   </t>
  </si>
  <si>
    <t>11. Interpretation of Student Learning
(CAEP 1.2, CAEP 4.1, CAEP 3.4, NCTE 5.3)</t>
  </si>
  <si>
    <t>Target (3 pts.): Uses evidence to support conclusions drawn in " Assessment Tables and Analysis of Results" section. Explores multiple hypotheses for why some students did not meet learning goals. Accurately reflects on instruments or assessment development, instructional choices, and contextual factors.</t>
  </si>
  <si>
    <t xml:space="preserve">Acceptable (2 pts.): Uses evidence to support conclusions drawn in " Assessment Tables and Analysis of Results " section. Accurately explores at least one hypothesis for why some students did not meet learning goals including at least of the following: instruments or assessment development, instructional choices, and contextual factors. </t>
  </si>
  <si>
    <t>Developing (1 pt.): Uses only selected pieces of evidence to support conclusions drawn in " Assessment Tables and Analysis of Results " section or uses evidence not included in previous sections. Explores at least one hypothesis for why some students did not meet learning goals but chooses to reflect on unrelated factors.</t>
  </si>
  <si>
    <t xml:space="preserve">Unacceptable (0 pts.): No evidence for reasons provided to support conclusions drawn in " Assessment Tables and Analysis of Results " section. Does not attempt to explore any hypotheses or the explanations presented are illogical or uninformed.  </t>
  </si>
  <si>
    <t>12. Implications for Future Teaching
(CAEP 1.2, CAEP 4.1, CAEP 3.4, NCTE 4.3, NCTE 5.1)</t>
  </si>
  <si>
    <t xml:space="preserve">Target (3 pts.): Provides ideas for redesigning learning objectives, instruction, and assessment and explains why these modifications would improve student learning. </t>
  </si>
  <si>
    <t xml:space="preserve">Acceptable (2 pts.): Provides ideas for redesigning learning objectives, instruction, and assessment and explains why these modifications would improve student learning, however the explanations for redesign are not based in evidence, are not complete, or would not result in improvement. </t>
  </si>
  <si>
    <t xml:space="preserve">Developing (1 pt.): Provides ideas for redesigning learning objectives, instruction, and assessment but offers no rational for why these changes would improve student learning. </t>
  </si>
  <si>
    <t xml:space="preserve">Unacceptable (0 pts.): Provides no ideas or inappropriate ideas for redesigning learning objectives, instruction and assessment.   </t>
  </si>
  <si>
    <t>Semeser/Year:</t>
  </si>
  <si>
    <t>Teacher Candidate:</t>
  </si>
  <si>
    <t>University Supervisor:</t>
  </si>
  <si>
    <t>Cooperating Teacher:</t>
  </si>
  <si>
    <t>1. Knowledge of Learner Development and Contextual Factors (CAEP 1.1, InTASC 1, CAEP 3.4, NCTE 5.1)</t>
  </si>
  <si>
    <t>2. Knowledge of Characteristics of Students and Learning Differences (CAEP 1.1, InTASC 1, InTASC 2, CAEP 1.4, CAEP 3.4, NCTE 6.2)</t>
  </si>
  <si>
    <t>3. Planning Goals and Objectives (CAEP 1.1, InTASC 7, CAEP 1.4, CAEP 3.4, NCTE 4.1, NCTE 5.3)</t>
  </si>
  <si>
    <t>4. Use of Assessment (CAEP 1.1, InTASC 6, CAEP 3.4, NCTE 4.2)</t>
  </si>
  <si>
    <t>5. Assessment Development (CAEP 1.1, InTASC 6, CAEP 3.4, NCTE 4.2)</t>
  </si>
  <si>
    <t>6. Adaptations Based on Individual Needs of Students (CAEP 1.1, InTASC 6, InTASC 2, CAEP 3.4, NCTE 4.2, NCTE 5.2, NCTE6.2)</t>
  </si>
  <si>
    <t>7. Content Knowledge (CAEP 1.1, InTASC 4, CAEP 3.4, NCTE 5.1)</t>
  </si>
  <si>
    <t>8. Lesson Structure (CAEP 3.4, NCTE 5.1)</t>
  </si>
  <si>
    <t>9. Use of a Variety of Instruction, Activities, Assignments, and Resources, including Technology (CAEP 1.1, InTASC 8, CAEP 3.4, NCTE 5.4, NCTE 101)</t>
  </si>
  <si>
    <t>What technology was used?</t>
  </si>
  <si>
    <t>10. Evidence of Impact on Student Learning (CAEP 1.2, CAEP 4.1, CAEP 3.4, NCTE 4.2, NCTE 5.3)</t>
  </si>
  <si>
    <t>11. Interpretation of Student Learning (CAEP 1.2, CAEP 4.1, CAEP 3.4, NCTE 5.3)</t>
  </si>
  <si>
    <t>12. Implications for Future Teaching (CAEP 1.2, CAEP 4.1, CAEP 3.4, NCTE 4.3, NCTE 5.1)</t>
  </si>
  <si>
    <t>Additional comments:</t>
  </si>
  <si>
    <t>SubmitDate</t>
  </si>
  <si>
    <t>TWS12</t>
  </si>
  <si>
    <t>TWS 09</t>
  </si>
  <si>
    <t>MEAN</t>
  </si>
  <si>
    <t>Total 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</si>
</sst>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right/>
      <top style="thin">
        <color indexed="64"/>
      </top>
      <bottom/>
      <diagonal/>
    </border>
    <border>
      <left/>
      <right/>
      <top/>
      <bottom style="thin">
        <color auto="1"/>
      </bottom>
      <diagonal/>
    </border>
  </borders>
  <cellStyleXfs count="1">
    <xf numFmtId="0" fontId="0" fillId="0" borderId="0" applyAlignment="0">
      <alignment vertical="top" wrapText="1"/>
      <protection locked="0"/>
    </xf>
  </cellStyleXfs>
  <cellXfs count="87">
    <xf numFmtId="0" fontId="0" fillId="0" borderId="0" xfId="0" applyAlignment="1">
      <alignment vertical="top"/>
      <protection locked="0"/>
    </xf>
    <xf numFmtId="0" fontId="2" fillId="0" borderId="0" xfId="0" applyFont="1" applyAlignment="1" applyProtection="1">
      <alignment horizontal="center" vertical="top"/>
      <protection hidden="1"/>
    </xf>
    <xf numFmtId="0" fontId="4" fillId="0" borderId="0" xfId="0" applyFont="1" applyAlignment="1" applyProtection="1">
      <alignment horizontal="left" vertical="top"/>
      <protection hidden="1"/>
    </xf>
    <xf numFmtId="0" fontId="3" fillId="0" borderId="0" xfId="0" applyFont="1" applyAlignment="1" applyProtection="1">
      <alignment horizontal="center" vertical="top"/>
      <protection hidden="1"/>
    </xf>
    <xf numFmtId="0" fontId="5" fillId="0" borderId="0" xfId="0" applyFont="1" applyBorder="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4" xfId="0" applyFont="1" applyBorder="1" applyAlignment="1" applyProtection="1">
      <alignment horizontal="left" wrapText="1"/>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2" fontId="6"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7" fillId="0" borderId="0" xfId="0" applyFont="1" applyBorder="1" applyAlignment="1" applyProtection="1">
      <alignment horizontal="left" wrapText="1"/>
      <protection hidden="1"/>
    </xf>
    <xf numFmtId="0" fontId="5" fillId="0" borderId="0" xfId="0" applyFont="1" applyBorder="1" applyAlignment="1" applyProtection="1">
      <alignment horizontal="right" wrapText="1"/>
      <protection hidden="1"/>
    </xf>
    <xf numFmtId="10" fontId="5" fillId="0" borderId="0" xfId="0" applyNumberFormat="1" applyFont="1" applyBorder="1" applyAlignment="1" applyProtection="1">
      <alignment horizontal="right" wrapText="1"/>
      <protection hidden="1"/>
    </xf>
    <xf numFmtId="0" fontId="4" fillId="0" borderId="0" xfId="0" applyFont="1" applyBorder="1" applyAlignment="1" applyProtection="1">
      <alignment vertical="top"/>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0" fontId="5" fillId="0" borderId="1" xfId="0" applyFont="1" applyBorder="1" applyAlignment="1" applyProtection="1">
      <alignment horizontal="left"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0" fontId="7" fillId="0" borderId="1" xfId="0" applyFont="1" applyBorder="1" applyAlignment="1" applyProtection="1">
      <alignment horizontal="left" wrapText="1"/>
      <protection hidden="1"/>
    </xf>
    <xf numFmtId="2" fontId="3" fillId="0" borderId="4" xfId="0" applyNumberFormat="1" applyFont="1" applyBorder="1" applyAlignment="1" applyProtection="1">
      <alignment horizontal="center" vertical="top"/>
      <protection hidden="1"/>
    </xf>
    <xf numFmtId="0" fontId="1"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1" fillId="0" borderId="0" xfId="0" applyNumberFormat="1" applyFont="1" applyAlignment="1" applyProtection="1">
      <alignment horizontal="center" wrapText="1"/>
      <protection hidden="1"/>
    </xf>
    <xf numFmtId="0" fontId="1" fillId="0" borderId="0" xfId="0" applyFont="1" applyAlignment="1" applyProtection="1">
      <alignment horizontal="center" wrapText="1"/>
      <protection hidden="1"/>
    </xf>
    <xf numFmtId="2" fontId="1"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right" vertical="top"/>
      <protection locked="0"/>
    </xf>
    <xf numFmtId="0" fontId="1"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0" xfId="0" applyAlignment="1" applyProtection="1">
      <alignment horizontal="center" vertical="top" wrapText="1"/>
      <protection hidden="1"/>
    </xf>
    <xf numFmtId="0" fontId="5" fillId="0" borderId="12" xfId="0" applyFont="1" applyBorder="1" applyAlignment="1" applyProtection="1">
      <alignment wrapText="1"/>
      <protection hidden="1"/>
    </xf>
    <xf numFmtId="0" fontId="5" fillId="0" borderId="16" xfId="0" applyFont="1" applyBorder="1" applyAlignment="1" applyProtection="1">
      <alignment horizontal="left" vertical="center" wrapText="1"/>
      <protection hidden="1"/>
    </xf>
    <xf numFmtId="0" fontId="5" fillId="0" borderId="17" xfId="0" applyFont="1" applyBorder="1" applyAlignment="1" applyProtection="1">
      <alignment horizontal="right" wrapText="1"/>
      <protection hidden="1"/>
    </xf>
    <xf numFmtId="10" fontId="5" fillId="0" borderId="2" xfId="0" applyNumberFormat="1" applyFont="1" applyBorder="1" applyAlignment="1" applyProtection="1">
      <alignment horizontal="right" wrapText="1"/>
      <protection hidden="1"/>
    </xf>
    <xf numFmtId="0" fontId="4" fillId="0" borderId="4" xfId="0" applyFont="1" applyBorder="1" applyAlignment="1" applyProtection="1">
      <alignment vertical="top"/>
      <protection hidden="1"/>
    </xf>
    <xf numFmtId="10" fontId="5" fillId="0" borderId="18" xfId="0" applyNumberFormat="1" applyFont="1" applyBorder="1" applyAlignment="1" applyProtection="1">
      <alignment horizontal="right" wrapText="1"/>
      <protection hidden="1"/>
    </xf>
    <xf numFmtId="0" fontId="5" fillId="0" borderId="13" xfId="0" applyFont="1" applyBorder="1" applyAlignment="1" applyProtection="1">
      <alignment horizontal="left" wrapText="1"/>
      <protection hidden="1"/>
    </xf>
    <xf numFmtId="0" fontId="5" fillId="0" borderId="20" xfId="0" applyFont="1" applyBorder="1" applyAlignment="1" applyProtection="1">
      <alignment horizontal="right" wrapText="1"/>
      <protection hidden="1"/>
    </xf>
    <xf numFmtId="0" fontId="5" fillId="0" borderId="21" xfId="0" applyFont="1" applyBorder="1" applyAlignment="1" applyProtection="1">
      <alignment horizontal="right" wrapText="1"/>
      <protection hidden="1"/>
    </xf>
    <xf numFmtId="0" fontId="5" fillId="0" borderId="1" xfId="0" applyFont="1" applyBorder="1" applyAlignment="1" applyProtection="1">
      <alignment horizontal="left" vertical="top" wrapText="1"/>
      <protection hidden="1"/>
    </xf>
    <xf numFmtId="0" fontId="4" fillId="0" borderId="1" xfId="0" applyFont="1" applyBorder="1" applyAlignment="1" applyProtection="1">
      <alignment vertical="top"/>
      <protection hidden="1"/>
    </xf>
    <xf numFmtId="0" fontId="5" fillId="0" borderId="1" xfId="0" applyFont="1" applyBorder="1" applyAlignment="1" applyProtection="1">
      <alignment horizontal="right" wrapText="1"/>
      <protection hidden="1"/>
    </xf>
    <xf numFmtId="0" fontId="6" fillId="0" borderId="1" xfId="0" applyFont="1" applyBorder="1" applyAlignment="1" applyProtection="1">
      <alignment horizontal="center" wrapText="1"/>
      <protection hidden="1"/>
    </xf>
    <xf numFmtId="2" fontId="6" fillId="0" borderId="1" xfId="0" applyNumberFormat="1" applyFont="1" applyBorder="1" applyAlignment="1" applyProtection="1">
      <alignment horizontal="center" wrapText="1"/>
      <protection hidden="1"/>
    </xf>
    <xf numFmtId="0" fontId="6" fillId="0" borderId="8" xfId="0" applyFont="1" applyBorder="1" applyAlignment="1" applyProtection="1">
      <alignment horizontal="right" wrapText="1"/>
      <protection hidden="1"/>
    </xf>
    <xf numFmtId="0" fontId="6" fillId="0" borderId="6" xfId="0" applyFont="1" applyBorder="1" applyAlignment="1" applyProtection="1">
      <alignment horizontal="right" wrapText="1"/>
      <protection hidden="1"/>
    </xf>
    <xf numFmtId="0" fontId="5" fillId="0" borderId="4" xfId="0" applyFont="1" applyBorder="1" applyAlignment="1" applyProtection="1">
      <alignment horizontal="left" vertical="center" wrapText="1"/>
      <protection hidden="1"/>
    </xf>
    <xf numFmtId="0" fontId="6" fillId="0" borderId="19" xfId="0" applyFont="1" applyBorder="1" applyAlignment="1" applyProtection="1">
      <alignment horizontal="right" wrapText="1"/>
      <protection hidden="1"/>
    </xf>
    <xf numFmtId="0" fontId="6" fillId="0" borderId="17" xfId="0" applyFont="1" applyBorder="1" applyAlignment="1" applyProtection="1">
      <alignment horizontal="right" wrapText="1"/>
      <protection hidden="1"/>
    </xf>
    <xf numFmtId="0" fontId="5" fillId="0" borderId="4" xfId="0" applyFont="1" applyBorder="1" applyAlignment="1" applyProtection="1">
      <alignment horizontal="left" vertical="top" wrapText="1"/>
      <protection hidden="1"/>
    </xf>
    <xf numFmtId="2" fontId="6" fillId="0" borderId="22" xfId="0" applyNumberFormat="1" applyFont="1" applyBorder="1" applyAlignment="1" applyProtection="1">
      <alignment horizontal="center" wrapText="1"/>
      <protection hidden="1"/>
    </xf>
    <xf numFmtId="0" fontId="7" fillId="0" borderId="22" xfId="0" applyFont="1" applyBorder="1" applyAlignment="1" applyProtection="1">
      <alignment horizontal="left" wrapText="1"/>
      <protection hidden="1"/>
    </xf>
    <xf numFmtId="0" fontId="5" fillId="0" borderId="22" xfId="0" applyFont="1" applyBorder="1" applyAlignment="1" applyProtection="1">
      <alignment horizontal="right" wrapText="1"/>
      <protection hidden="1"/>
    </xf>
    <xf numFmtId="10" fontId="5" fillId="0" borderId="22" xfId="0" applyNumberFormat="1" applyFont="1" applyBorder="1" applyAlignment="1" applyProtection="1">
      <alignment horizontal="right" wrapText="1"/>
      <protection hidden="1"/>
    </xf>
    <xf numFmtId="49" fontId="0" fillId="0" borderId="0" xfId="0" applyNumberFormat="1" applyAlignment="1">
      <alignment horizontal="left" vertical="top" wrapText="1"/>
      <protection locked="0"/>
    </xf>
    <xf numFmtId="49" fontId="0" fillId="0" borderId="0" xfId="0" applyNumberFormat="1" applyAlignment="1">
      <alignment horizontal="left" vertical="top"/>
      <protection locked="0"/>
    </xf>
    <xf numFmtId="2" fontId="0" fillId="0" borderId="0" xfId="0" applyNumberFormat="1" applyFont="1" applyAlignment="1" applyProtection="1">
      <alignment horizontal="center" vertical="top" wrapText="1"/>
      <protection hidden="1"/>
    </xf>
    <xf numFmtId="0" fontId="0" fillId="0" borderId="0" xfId="0" applyFont="1" applyAlignment="1" applyProtection="1">
      <alignment horizontal="left" wrapText="1"/>
      <protection hidden="1"/>
    </xf>
    <xf numFmtId="2" fontId="0" fillId="0" borderId="0" xfId="0" applyNumberFormat="1" applyAlignment="1" applyProtection="1">
      <alignment horizontal="left" vertical="top" wrapText="1"/>
      <protection hidden="1"/>
    </xf>
    <xf numFmtId="0" fontId="2" fillId="0" borderId="0" xfId="0" applyFont="1" applyAlignment="1" applyProtection="1">
      <alignment vertical="top"/>
      <protection hidden="1"/>
    </xf>
    <xf numFmtId="0" fontId="3" fillId="0" borderId="0" xfId="0" applyFont="1" applyAlignment="1" applyProtection="1">
      <alignment vertical="top"/>
      <protection hidden="1"/>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9" xfId="0" applyFont="1" applyBorder="1" applyAlignment="1">
      <alignment horizontal="left" vertical="top" wrapText="1"/>
      <protection locked="0"/>
    </xf>
    <xf numFmtId="0" fontId="2"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6" fillId="0" borderId="4" xfId="0" applyFont="1" applyBorder="1" applyAlignment="1" applyProtection="1">
      <alignment horizontal="left" vertical="top" wrapText="1"/>
      <protection hidden="1"/>
    </xf>
    <xf numFmtId="0" fontId="0" fillId="0" borderId="4"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19" xfId="0" applyBorder="1" applyAlignment="1">
      <alignment vertical="top" wrapText="1"/>
      <protection locked="0"/>
    </xf>
    <xf numFmtId="0" fontId="2" fillId="0" borderId="0" xfId="0" applyFont="1"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topLeftCell="A4" zoomScaleNormal="100" workbookViewId="0">
      <selection activeCell="B79" sqref="B79:D79"/>
    </sheetView>
  </sheetViews>
  <sheetFormatPr defaultColWidth="9.28515625" defaultRowHeight="14.4" x14ac:dyDescent="0.2"/>
  <cols>
    <col min="1" max="1" width="24" style="7" customWidth="1"/>
    <col min="2" max="2" width="76.71093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77" t="s">
        <v>3</v>
      </c>
      <c r="B1" s="78"/>
      <c r="C1" s="78"/>
      <c r="D1" s="78"/>
      <c r="E1" s="1"/>
      <c r="F1" s="1"/>
      <c r="G1" s="1"/>
      <c r="H1" s="1"/>
      <c r="I1" s="1"/>
      <c r="J1" s="1"/>
      <c r="K1" s="1"/>
      <c r="L1" s="1"/>
      <c r="M1" s="1"/>
    </row>
    <row r="2" spans="1:13" s="2" customFormat="1" x14ac:dyDescent="0.2">
      <c r="A2" s="79" t="s">
        <v>4</v>
      </c>
      <c r="B2" s="78"/>
      <c r="C2" s="78"/>
      <c r="D2" s="78"/>
      <c r="E2" s="3"/>
      <c r="F2" s="3"/>
      <c r="G2" s="3"/>
      <c r="H2" s="3"/>
      <c r="I2" s="3"/>
      <c r="J2" s="3"/>
      <c r="K2" s="3"/>
      <c r="L2" s="3"/>
      <c r="M2" s="3"/>
    </row>
    <row r="3" spans="1:13" s="2" customFormat="1" x14ac:dyDescent="0.2">
      <c r="A3" s="77" t="s">
        <v>18</v>
      </c>
      <c r="B3" s="78"/>
      <c r="C3" s="78"/>
      <c r="D3" s="78"/>
      <c r="E3" s="1"/>
      <c r="F3" s="1"/>
      <c r="G3" s="1"/>
      <c r="H3" s="1"/>
      <c r="I3" s="1"/>
      <c r="J3" s="1"/>
      <c r="K3" s="1"/>
      <c r="L3" s="1"/>
      <c r="M3" s="1"/>
    </row>
    <row r="4" spans="1:13" s="2" customFormat="1" x14ac:dyDescent="0.2">
      <c r="A4" s="79" t="s">
        <v>19</v>
      </c>
      <c r="B4" s="78"/>
      <c r="C4" s="78"/>
      <c r="D4" s="78"/>
      <c r="E4" s="3"/>
      <c r="F4" s="3"/>
      <c r="G4" s="3"/>
      <c r="H4" s="3"/>
      <c r="I4" s="3"/>
      <c r="J4" s="3"/>
      <c r="K4" s="3"/>
      <c r="L4" s="3"/>
      <c r="M4" s="3"/>
    </row>
    <row r="5" spans="1:13" hidden="1" x14ac:dyDescent="0.2"/>
    <row r="6" spans="1:13" ht="15" customHeight="1" x14ac:dyDescent="0.3">
      <c r="A6" s="4"/>
      <c r="B6" s="4"/>
      <c r="C6" s="5" t="s">
        <v>5</v>
      </c>
      <c r="D6" s="6" t="s">
        <v>6</v>
      </c>
    </row>
    <row r="7" spans="1:13" ht="94.5" customHeight="1" x14ac:dyDescent="0.3">
      <c r="A7" s="75" t="s">
        <v>31</v>
      </c>
      <c r="B7" s="39" t="s">
        <v>27</v>
      </c>
      <c r="C7" s="9">
        <f>IFERROR(COUNTIF(Textual!$F$2:$F$499,3),"")</f>
        <v>1</v>
      </c>
      <c r="D7" s="10">
        <f>IFERROR(C7/$C$11,"")</f>
        <v>0.33333333333333331</v>
      </c>
    </row>
    <row r="8" spans="1:13" ht="86.4" x14ac:dyDescent="0.3">
      <c r="A8" s="76"/>
      <c r="B8" s="40" t="s">
        <v>28</v>
      </c>
      <c r="C8" s="41">
        <f>IFERROR(COUNTIF(Textual!$F$2:$F$499,2),"")</f>
        <v>2</v>
      </c>
      <c r="D8" s="42">
        <f t="shared" ref="D8:D10" si="0">IFERROR(C8/$C$11,"")</f>
        <v>0.66666666666666663</v>
      </c>
    </row>
    <row r="9" spans="1:13" ht="72" x14ac:dyDescent="0.3">
      <c r="A9" s="43"/>
      <c r="B9" s="8" t="s">
        <v>29</v>
      </c>
      <c r="C9" s="13">
        <f>IFERROR(COUNTIF(Textual!$F$2:$F$499,1),"")</f>
        <v>0</v>
      </c>
      <c r="D9" s="44">
        <f t="shared" si="0"/>
        <v>0</v>
      </c>
    </row>
    <row r="10" spans="1:13" ht="57.6" x14ac:dyDescent="0.3">
      <c r="A10" s="20" t="s">
        <v>1</v>
      </c>
      <c r="B10" s="8" t="s">
        <v>30</v>
      </c>
      <c r="C10" s="13">
        <f>IFERROR(COUNTIF(Textual!$F$2:$F$499,0),"")</f>
        <v>0</v>
      </c>
      <c r="D10" s="44">
        <f t="shared" si="0"/>
        <v>0</v>
      </c>
    </row>
    <row r="11" spans="1:13" x14ac:dyDescent="0.3">
      <c r="A11" s="11">
        <f>SUM(C7*3+C8*2+C9*1+C10*0)/C11</f>
        <v>2.3333333333333335</v>
      </c>
      <c r="B11" s="12" t="s">
        <v>7</v>
      </c>
      <c r="C11" s="13">
        <f>SUM(C7:C10)</f>
        <v>3</v>
      </c>
      <c r="D11" s="14">
        <f>SUM(D7:D10)</f>
        <v>1</v>
      </c>
    </row>
    <row r="12" spans="1:13" s="18" customFormat="1" x14ac:dyDescent="0.3">
      <c r="A12" s="4"/>
      <c r="B12" s="15"/>
      <c r="C12" s="16"/>
      <c r="D12" s="17"/>
    </row>
    <row r="13" spans="1:13" ht="86.4" x14ac:dyDescent="0.3">
      <c r="A13" s="82" t="s">
        <v>32</v>
      </c>
      <c r="B13" s="8" t="s">
        <v>33</v>
      </c>
      <c r="C13" s="19">
        <f>IFERROR(COUNTIF(Textual!$G$6:$G$499,3),"")</f>
        <v>3</v>
      </c>
      <c r="D13" s="10">
        <f>IFERROR(C13/$C$17,"")</f>
        <v>1</v>
      </c>
    </row>
    <row r="14" spans="1:13" ht="86.4" x14ac:dyDescent="0.3">
      <c r="A14" s="83"/>
      <c r="B14" s="45" t="s">
        <v>34</v>
      </c>
      <c r="C14" s="46">
        <f>IFERROR(COUNTIF(Textual!$G$6:$G$499,2),"")</f>
        <v>0</v>
      </c>
      <c r="D14" s="42">
        <f>IFERROR(C14/$C$17,"")</f>
        <v>0</v>
      </c>
    </row>
    <row r="15" spans="1:13" ht="100.8" x14ac:dyDescent="0.3">
      <c r="A15" s="43"/>
      <c r="B15" s="8" t="s">
        <v>35</v>
      </c>
      <c r="C15" s="13">
        <f>IFERROR(COUNTIF(Textual!$G$6:$G$499,1),"")</f>
        <v>0</v>
      </c>
      <c r="D15" s="14">
        <f>IFERROR(C15/$C$17,"")</f>
        <v>0</v>
      </c>
    </row>
    <row r="16" spans="1:13" ht="72" x14ac:dyDescent="0.3">
      <c r="A16" s="20" t="s">
        <v>1</v>
      </c>
      <c r="B16" s="8" t="s">
        <v>36</v>
      </c>
      <c r="C16" s="13">
        <f>IFERROR(COUNTIF(Textual!$G$6:$G$499,0),"")</f>
        <v>0</v>
      </c>
      <c r="D16" s="14">
        <f>IFERROR(C16/$C$17,"")</f>
        <v>0</v>
      </c>
    </row>
    <row r="17" spans="1:4" s="18" customFormat="1" x14ac:dyDescent="0.3">
      <c r="A17" s="11">
        <f>SUM(C13*3+C14*1+C15*1+C16*0)/C17</f>
        <v>3</v>
      </c>
      <c r="B17" s="12" t="s">
        <v>7</v>
      </c>
      <c r="C17" s="13">
        <f>SUM(C13:C15)</f>
        <v>3</v>
      </c>
      <c r="D17" s="14">
        <f>SUM(D13:D16)</f>
        <v>1</v>
      </c>
    </row>
    <row r="18" spans="1:4" x14ac:dyDescent="0.3">
      <c r="A18" s="4"/>
      <c r="B18" s="15"/>
      <c r="C18" s="16"/>
      <c r="D18" s="17"/>
    </row>
    <row r="19" spans="1:4" ht="72" x14ac:dyDescent="0.3">
      <c r="A19" s="36" t="s">
        <v>37</v>
      </c>
      <c r="B19" s="48" t="s">
        <v>38</v>
      </c>
      <c r="C19" s="22">
        <f>IFERROR(COUNTIF(Textual!$H$2:$H$499,3),"")</f>
        <v>3</v>
      </c>
      <c r="D19" s="10">
        <f>IFERROR(C19/$C$23,"")</f>
        <v>1</v>
      </c>
    </row>
    <row r="20" spans="1:4" ht="57.6" x14ac:dyDescent="0.3">
      <c r="A20" s="37"/>
      <c r="B20" s="48" t="s">
        <v>39</v>
      </c>
      <c r="C20" s="22">
        <f>IFERROR(COUNTIF(Textual!$H$2:$H$499,2),"")</f>
        <v>0</v>
      </c>
      <c r="D20" s="10">
        <f t="shared" ref="D20" si="1">IFERROR(C20/$C$23,"")</f>
        <v>0</v>
      </c>
    </row>
    <row r="21" spans="1:4" ht="57.6" x14ac:dyDescent="0.3">
      <c r="A21" s="49"/>
      <c r="B21" s="48" t="s">
        <v>40</v>
      </c>
      <c r="C21" s="50">
        <f>IFERROR(COUNTIF(Textual!$H$2:$H$499,1),"")</f>
        <v>0</v>
      </c>
      <c r="D21" s="10">
        <f>IFERROR(C21/$C$23,"")</f>
        <v>0</v>
      </c>
    </row>
    <row r="22" spans="1:4" ht="57.6" x14ac:dyDescent="0.3">
      <c r="A22" s="51" t="s">
        <v>1</v>
      </c>
      <c r="B22" s="48" t="s">
        <v>41</v>
      </c>
      <c r="C22" s="50">
        <f>IFERROR(COUNTIF(Textual!$H$2:$H$499,0),"")</f>
        <v>0</v>
      </c>
      <c r="D22" s="10">
        <f>IFERROR(C22/$C$23,"")</f>
        <v>0</v>
      </c>
    </row>
    <row r="23" spans="1:4" s="18" customFormat="1" x14ac:dyDescent="0.3">
      <c r="A23" s="52">
        <f>SUM(C19*3+C20*2+C21*1+C22*0)/C23</f>
        <v>3</v>
      </c>
      <c r="B23" s="24" t="s">
        <v>7</v>
      </c>
      <c r="C23" s="50">
        <f>SUM(C19:C22)</f>
        <v>3</v>
      </c>
      <c r="D23" s="10">
        <f>SUM(D19:D22)</f>
        <v>1</v>
      </c>
    </row>
    <row r="24" spans="1:4" x14ac:dyDescent="0.3">
      <c r="A24" s="4"/>
      <c r="B24" s="15"/>
      <c r="C24" s="16"/>
      <c r="D24" s="17"/>
    </row>
    <row r="25" spans="1:4" ht="44.25" customHeight="1" x14ac:dyDescent="0.3">
      <c r="A25" s="80" t="s">
        <v>42</v>
      </c>
      <c r="B25" s="55" t="s">
        <v>43</v>
      </c>
      <c r="C25" s="13">
        <f>IFERROR(COUNTIF(Textual!$I$2:$I$499,3),"")</f>
        <v>3</v>
      </c>
      <c r="D25" s="14">
        <f>IFERROR(C25/$C$29,"")</f>
        <v>1</v>
      </c>
    </row>
    <row r="26" spans="1:4" ht="86.4" x14ac:dyDescent="0.3">
      <c r="A26" s="81"/>
      <c r="B26" s="55" t="s">
        <v>44</v>
      </c>
      <c r="C26" s="13">
        <f>IFERROR(COUNTIF(Textual!$I$2:$I$499,2),"")</f>
        <v>0</v>
      </c>
      <c r="D26" s="14">
        <f t="shared" ref="D26" si="2">IFERROR(C26/$C$29,"")</f>
        <v>0</v>
      </c>
    </row>
    <row r="27" spans="1:4" ht="72" x14ac:dyDescent="0.3">
      <c r="A27" s="43"/>
      <c r="B27" s="8" t="s">
        <v>45</v>
      </c>
      <c r="C27" s="13">
        <f>IFERROR(COUNTIF(Textual!$I$2:$I$499,1),"")</f>
        <v>0</v>
      </c>
      <c r="D27" s="14">
        <f>IFERROR(C27/$C$29,"")</f>
        <v>0</v>
      </c>
    </row>
    <row r="28" spans="1:4" ht="28.8" x14ac:dyDescent="0.3">
      <c r="A28" s="20" t="s">
        <v>1</v>
      </c>
      <c r="B28" s="8" t="s">
        <v>46</v>
      </c>
      <c r="C28" s="13">
        <f>IFERROR(COUNTIF(Textual!$I$2:$I$499,0),"")</f>
        <v>0</v>
      </c>
      <c r="D28" s="14">
        <f>IFERROR(C28/$C$29,"")</f>
        <v>0</v>
      </c>
    </row>
    <row r="29" spans="1:4" ht="15" customHeight="1" x14ac:dyDescent="0.3">
      <c r="A29" s="11">
        <f>SUM(C25*3+C26*2+C27*1+C28*0)/C29</f>
        <v>3</v>
      </c>
      <c r="B29" s="12" t="s">
        <v>7</v>
      </c>
      <c r="C29" s="13">
        <f>SUM(C25:C28)</f>
        <v>3</v>
      </c>
      <c r="D29" s="14">
        <f>SUM(D25:D28)</f>
        <v>1</v>
      </c>
    </row>
    <row r="30" spans="1:4" ht="28.8" x14ac:dyDescent="0.3">
      <c r="A30" s="4"/>
      <c r="B30" s="4"/>
      <c r="C30" s="56" t="s">
        <v>5</v>
      </c>
      <c r="D30" s="57" t="s">
        <v>6</v>
      </c>
    </row>
    <row r="31" spans="1:4" ht="43.2" x14ac:dyDescent="0.3">
      <c r="A31" s="80" t="s">
        <v>47</v>
      </c>
      <c r="B31" s="55" t="s">
        <v>48</v>
      </c>
      <c r="C31" s="13">
        <f>IFERROR(COUNTIF(Textual!$J$2:$J$499,3),"")</f>
        <v>3</v>
      </c>
      <c r="D31" s="14">
        <f>IFERROR(C31/$C$35,"")</f>
        <v>1</v>
      </c>
    </row>
    <row r="32" spans="1:4" ht="43.2" x14ac:dyDescent="0.3">
      <c r="A32" s="81"/>
      <c r="B32" s="55" t="s">
        <v>49</v>
      </c>
      <c r="C32" s="13">
        <f>IFERROR(COUNTIF(Textual!$J$2:$J$499,2),"")</f>
        <v>0</v>
      </c>
      <c r="D32" s="14">
        <f t="shared" ref="D32" si="3">IFERROR(C32/$C$35,"")</f>
        <v>0</v>
      </c>
    </row>
    <row r="33" spans="1:4" ht="43.2" x14ac:dyDescent="0.3">
      <c r="A33" s="43"/>
      <c r="B33" s="8" t="s">
        <v>50</v>
      </c>
      <c r="C33" s="13">
        <f>IFERROR(COUNTIF(Textual!$J$2:$J$499,1),"")</f>
        <v>0</v>
      </c>
      <c r="D33" s="14">
        <f>IFERROR(C33/$C$35,"")</f>
        <v>0</v>
      </c>
    </row>
    <row r="34" spans="1:4" ht="43.2" x14ac:dyDescent="0.3">
      <c r="A34" s="20" t="s">
        <v>1</v>
      </c>
      <c r="B34" s="8" t="s">
        <v>51</v>
      </c>
      <c r="C34" s="13">
        <f>IFERROR(COUNTIF(Textual!$J$2:$J$499,0),"")</f>
        <v>0</v>
      </c>
      <c r="D34" s="14">
        <f>IFERROR(C34/$C$35,"")</f>
        <v>0</v>
      </c>
    </row>
    <row r="35" spans="1:4" s="18" customFormat="1" x14ac:dyDescent="0.3">
      <c r="A35" s="11">
        <f>SUM(C31*3+C32*2+C33*1+C34*0)/C35</f>
        <v>3</v>
      </c>
      <c r="B35" s="12" t="s">
        <v>7</v>
      </c>
      <c r="C35" s="13">
        <f>SUM(C31:C33)</f>
        <v>3</v>
      </c>
      <c r="D35" s="14">
        <f>SUM(D31:D33)</f>
        <v>1</v>
      </c>
    </row>
    <row r="36" spans="1:4" x14ac:dyDescent="0.3">
      <c r="A36" s="4"/>
      <c r="B36" s="15"/>
      <c r="C36" s="16"/>
      <c r="D36" s="17"/>
    </row>
    <row r="37" spans="1:4" ht="86.4" x14ac:dyDescent="0.3">
      <c r="A37" s="80" t="s">
        <v>52</v>
      </c>
      <c r="B37" s="58" t="s">
        <v>53</v>
      </c>
      <c r="C37" s="13">
        <f>IFERROR(COUNTIF(Textual!$K$2:$K$499,3),"")</f>
        <v>3</v>
      </c>
      <c r="D37" s="14">
        <f>IFERROR(C37/$C$41,"")</f>
        <v>1</v>
      </c>
    </row>
    <row r="38" spans="1:4" ht="57.6" x14ac:dyDescent="0.3">
      <c r="A38" s="81"/>
      <c r="B38" s="58" t="s">
        <v>54</v>
      </c>
      <c r="C38" s="13">
        <f>IFERROR(COUNTIF(Textual!$K$2:$K$499,2),"")</f>
        <v>0</v>
      </c>
      <c r="D38" s="14">
        <f t="shared" ref="D38" si="4">IFERROR(C38/$C$41,"")</f>
        <v>0</v>
      </c>
    </row>
    <row r="39" spans="1:4" ht="43.2" x14ac:dyDescent="0.3">
      <c r="A39" s="43"/>
      <c r="B39" s="58" t="s">
        <v>55</v>
      </c>
      <c r="C39" s="13">
        <f>IFERROR(COUNTIF(Textual!$K$2:$K$499,1),"")</f>
        <v>0</v>
      </c>
      <c r="D39" s="14">
        <f>IFERROR(C39/$C$41,"")</f>
        <v>0</v>
      </c>
    </row>
    <row r="40" spans="1:4" ht="43.2" x14ac:dyDescent="0.3">
      <c r="A40" s="20" t="s">
        <v>1</v>
      </c>
      <c r="B40" s="58" t="s">
        <v>56</v>
      </c>
      <c r="C40" s="13">
        <f>IFERROR(COUNTIF(Textual!$K$2:$K$499,0),"")</f>
        <v>0</v>
      </c>
      <c r="D40" s="14">
        <f>IFERROR(C40/$C$41,"")</f>
        <v>0</v>
      </c>
    </row>
    <row r="41" spans="1:4" s="18" customFormat="1" x14ac:dyDescent="0.3">
      <c r="A41" s="11">
        <f>SUM(C37*3+C38*2+C39*1+C40*0)/C41</f>
        <v>3</v>
      </c>
      <c r="B41" s="12" t="s">
        <v>7</v>
      </c>
      <c r="C41" s="13">
        <f>SUM(C37:C39)</f>
        <v>3</v>
      </c>
      <c r="D41" s="14">
        <f>SUM(D37:D39)</f>
        <v>1</v>
      </c>
    </row>
    <row r="42" spans="1:4" x14ac:dyDescent="0.3">
      <c r="A42" s="4"/>
      <c r="B42" s="15"/>
      <c r="C42" s="16"/>
      <c r="D42" s="17"/>
    </row>
    <row r="43" spans="1:4" ht="57.6" x14ac:dyDescent="0.3">
      <c r="A43" s="80" t="s">
        <v>57</v>
      </c>
      <c r="B43" s="8" t="s">
        <v>58</v>
      </c>
      <c r="C43" s="13">
        <f>IFERROR(COUNTIF(Textual!$L$2:$L$499,3),"")</f>
        <v>3</v>
      </c>
      <c r="D43" s="14">
        <f>IFERROR(C43/$C$47,"")</f>
        <v>1</v>
      </c>
    </row>
    <row r="44" spans="1:4" ht="57.6" x14ac:dyDescent="0.3">
      <c r="A44" s="81"/>
      <c r="B44" s="8" t="s">
        <v>59</v>
      </c>
      <c r="C44" s="13">
        <f>IFERROR(COUNTIF(Textual!$L$6:$L$13,2),"")</f>
        <v>0</v>
      </c>
      <c r="D44" s="14">
        <f t="shared" ref="D44" si="5">IFERROR(C44/$C$47,"")</f>
        <v>0</v>
      </c>
    </row>
    <row r="45" spans="1:4" ht="57.6" x14ac:dyDescent="0.3">
      <c r="A45" s="43"/>
      <c r="B45" s="8" t="s">
        <v>60</v>
      </c>
      <c r="C45" s="13">
        <f>IFERROR(COUNTIF(Textual!$L$6:$S13,1),"")</f>
        <v>0</v>
      </c>
      <c r="D45" s="14">
        <f>IFERROR(C45/$C$47,"")</f>
        <v>0</v>
      </c>
    </row>
    <row r="46" spans="1:4" ht="43.2" x14ac:dyDescent="0.3">
      <c r="A46" s="20" t="s">
        <v>1</v>
      </c>
      <c r="B46" s="8" t="s">
        <v>61</v>
      </c>
      <c r="C46" s="13">
        <f>IFERROR(COUNTIF(Textual!$L$6:$S13,0),"")</f>
        <v>0</v>
      </c>
      <c r="D46" s="14">
        <f>IFERROR(C46/$C$47,"")</f>
        <v>0</v>
      </c>
    </row>
    <row r="47" spans="1:4" s="18" customFormat="1" x14ac:dyDescent="0.3">
      <c r="A47" s="11">
        <f>SUM(C43*3+C44*1+C45*1+C46*0)/C47</f>
        <v>3</v>
      </c>
      <c r="B47" s="12" t="s">
        <v>7</v>
      </c>
      <c r="C47" s="13">
        <f>SUM(C43:C45)</f>
        <v>3</v>
      </c>
      <c r="D47" s="14">
        <f>SUM(D43:D45)</f>
        <v>1</v>
      </c>
    </row>
    <row r="48" spans="1:4" x14ac:dyDescent="0.3">
      <c r="A48" s="4"/>
      <c r="B48" s="15"/>
      <c r="C48" s="16"/>
      <c r="D48" s="17"/>
    </row>
    <row r="49" spans="1:4" ht="72" x14ac:dyDescent="0.3">
      <c r="A49" s="80" t="s">
        <v>62</v>
      </c>
      <c r="B49" s="8" t="s">
        <v>63</v>
      </c>
      <c r="C49" s="13">
        <f>IFERROR(COUNTIF(Textual!$M$2:$M$499,3),"")</f>
        <v>3</v>
      </c>
      <c r="D49" s="14">
        <f>IFERROR(C49/$C$53,"")</f>
        <v>1</v>
      </c>
    </row>
    <row r="50" spans="1:4" ht="57.6" x14ac:dyDescent="0.3">
      <c r="A50" s="81"/>
      <c r="B50" s="58" t="s">
        <v>64</v>
      </c>
      <c r="C50" s="13">
        <f>IFERROR(COUNTIF(Textual!$M$2:$M$499,2),"")</f>
        <v>0</v>
      </c>
      <c r="D50" s="14">
        <f t="shared" ref="D50:D51" si="6">IFERROR(C50/$C$53,"")</f>
        <v>0</v>
      </c>
    </row>
    <row r="51" spans="1:4" ht="43.2" x14ac:dyDescent="0.3">
      <c r="A51" s="43"/>
      <c r="B51" s="8" t="s">
        <v>65</v>
      </c>
      <c r="C51" s="13">
        <f>IFERROR(COUNTIF(Textual!$M$2:$M$499,1),"")</f>
        <v>0</v>
      </c>
      <c r="D51" s="14">
        <f t="shared" si="6"/>
        <v>0</v>
      </c>
    </row>
    <row r="52" spans="1:4" ht="28.8" x14ac:dyDescent="0.3">
      <c r="A52" s="20" t="s">
        <v>1</v>
      </c>
      <c r="B52" s="8" t="s">
        <v>66</v>
      </c>
      <c r="C52" s="13">
        <f>IFERROR(COUNTIF(Textual!$M$2:$M$499,0),"")</f>
        <v>0</v>
      </c>
      <c r="D52" s="14"/>
    </row>
    <row r="53" spans="1:4" ht="15" customHeight="1" x14ac:dyDescent="0.3">
      <c r="A53" s="11">
        <f>SUM(C49*3+C50*2+C51*1+C52*0)/C53</f>
        <v>3</v>
      </c>
      <c r="B53" s="12" t="s">
        <v>7</v>
      </c>
      <c r="C53" s="13">
        <f>SUM(C49:C52)</f>
        <v>3</v>
      </c>
      <c r="D53" s="14">
        <f>SUM(D49:D51)</f>
        <v>1</v>
      </c>
    </row>
    <row r="54" spans="1:4" ht="28.8" x14ac:dyDescent="0.3">
      <c r="A54" s="4"/>
      <c r="B54" s="4"/>
      <c r="C54" s="53" t="s">
        <v>5</v>
      </c>
      <c r="D54" s="54" t="s">
        <v>6</v>
      </c>
    </row>
    <row r="55" spans="1:4" ht="43.2" x14ac:dyDescent="0.3">
      <c r="A55" s="70" t="s">
        <v>67</v>
      </c>
      <c r="B55" s="48" t="s">
        <v>68</v>
      </c>
      <c r="C55" s="9">
        <f>IFERROR(COUNTIF(Textual!$N$2:$N$499,3),"")</f>
        <v>3</v>
      </c>
      <c r="D55" s="10">
        <f>IFERROR(C55/$C$59,"")</f>
        <v>1</v>
      </c>
    </row>
    <row r="56" spans="1:4" ht="43.2" x14ac:dyDescent="0.3">
      <c r="A56" s="71"/>
      <c r="B56" s="48" t="s">
        <v>69</v>
      </c>
      <c r="C56" s="9">
        <f>IFERROR(COUNTIF(Textual!$N$2:$N$499,2),"")</f>
        <v>0</v>
      </c>
      <c r="D56" s="10">
        <f t="shared" ref="D56" si="7">IFERROR(C56/$C$59,"")</f>
        <v>0</v>
      </c>
    </row>
    <row r="57" spans="1:4" ht="43.2" x14ac:dyDescent="0.3">
      <c r="A57" s="49"/>
      <c r="B57" s="48" t="s">
        <v>70</v>
      </c>
      <c r="C57" s="50">
        <f>IFERROR(COUNTIF(Textual!$N$2:$N$499,1),"")</f>
        <v>0</v>
      </c>
      <c r="D57" s="10">
        <f>IFERROR(C57/$C$59,"")</f>
        <v>0</v>
      </c>
    </row>
    <row r="58" spans="1:4" ht="57.6" x14ac:dyDescent="0.3">
      <c r="A58" s="51" t="s">
        <v>1</v>
      </c>
      <c r="B58" s="48" t="s">
        <v>71</v>
      </c>
      <c r="C58" s="50">
        <f>IFERROR(COUNTIF(Textual!$N$2:$N$499,0),"")</f>
        <v>0</v>
      </c>
      <c r="D58" s="10">
        <f>IFERROR(C58/$C$59,"")</f>
        <v>0</v>
      </c>
    </row>
    <row r="59" spans="1:4" s="18" customFormat="1" x14ac:dyDescent="0.3">
      <c r="A59" s="52">
        <f>SUM(C55*3+C56*2+C57*1+C58*0)/C59</f>
        <v>3</v>
      </c>
      <c r="B59" s="24" t="s">
        <v>7</v>
      </c>
      <c r="C59" s="50">
        <f>SUM(C55:C57)</f>
        <v>3</v>
      </c>
      <c r="D59" s="10">
        <f>SUM(D55:D57)</f>
        <v>1</v>
      </c>
    </row>
    <row r="60" spans="1:4" x14ac:dyDescent="0.3">
      <c r="A60" s="4"/>
      <c r="B60" s="15"/>
      <c r="C60" s="16"/>
      <c r="D60" s="17"/>
    </row>
    <row r="61" spans="1:4" ht="57.6" x14ac:dyDescent="0.3">
      <c r="A61" s="70" t="s">
        <v>72</v>
      </c>
      <c r="B61" s="21" t="s">
        <v>73</v>
      </c>
      <c r="C61" s="22">
        <f>IFERROR(COUNTIF(Textual!$P$2:$P$499,3),"")</f>
        <v>3</v>
      </c>
      <c r="D61" s="10">
        <f>IFERROR(C61/$C$65,"")</f>
        <v>1</v>
      </c>
    </row>
    <row r="62" spans="1:4" ht="72" x14ac:dyDescent="0.3">
      <c r="A62" s="71"/>
      <c r="B62" s="21" t="s">
        <v>74</v>
      </c>
      <c r="C62" s="22">
        <f>IFERROR(COUNTIF(Textual!$P$2:$P$499,2),"")</f>
        <v>0</v>
      </c>
      <c r="D62" s="10">
        <f t="shared" ref="D62" si="8">IFERROR(C62/$C$65,"")</f>
        <v>0</v>
      </c>
    </row>
    <row r="63" spans="1:4" ht="72" x14ac:dyDescent="0.3">
      <c r="B63" s="21" t="s">
        <v>75</v>
      </c>
      <c r="C63" s="22">
        <f>IFERROR(COUNTIF(Textual!$P$2:$P$499,1),"")</f>
        <v>0</v>
      </c>
      <c r="D63" s="10">
        <f>IFERROR(C63/$C$65,"")</f>
        <v>0</v>
      </c>
    </row>
    <row r="64" spans="1:4" ht="43.2" x14ac:dyDescent="0.3">
      <c r="A64" s="23" t="s">
        <v>1</v>
      </c>
      <c r="B64" s="21" t="s">
        <v>76</v>
      </c>
      <c r="C64" s="47">
        <f>IFERROR(COUNTIF(Textual!$P$2:$P$499,0),"")</f>
        <v>0</v>
      </c>
      <c r="D64" s="17">
        <f>IFERROR(C64/$C$65,"")</f>
        <v>0</v>
      </c>
    </row>
    <row r="65" spans="1:4" s="18" customFormat="1" x14ac:dyDescent="0.3">
      <c r="A65" s="11">
        <f>SUM(C61*3+C62*2+C63*1+C64*0)/C65</f>
        <v>3</v>
      </c>
      <c r="B65" s="24" t="s">
        <v>7</v>
      </c>
      <c r="C65" s="13">
        <f>SUM(C61:C63)</f>
        <v>3</v>
      </c>
      <c r="D65" s="14">
        <f>SUM(D61:D63)</f>
        <v>1</v>
      </c>
    </row>
    <row r="66" spans="1:4" x14ac:dyDescent="0.3">
      <c r="A66" s="4"/>
      <c r="B66" s="15"/>
      <c r="C66" s="16"/>
      <c r="D66" s="17"/>
    </row>
    <row r="67" spans="1:4" ht="72" x14ac:dyDescent="0.3">
      <c r="A67" s="70" t="s">
        <v>77</v>
      </c>
      <c r="B67" s="21" t="s">
        <v>78</v>
      </c>
      <c r="C67" s="22">
        <f>IFERROR(COUNTIF(Textual!$Q$2:$Q$499,3),"")</f>
        <v>2</v>
      </c>
      <c r="D67" s="10">
        <f>IFERROR(C67/$C$71,"")</f>
        <v>0.66666666666666663</v>
      </c>
    </row>
    <row r="68" spans="1:4" ht="86.4" x14ac:dyDescent="0.3">
      <c r="A68" s="71"/>
      <c r="B68" s="48" t="s">
        <v>79</v>
      </c>
      <c r="C68" s="22">
        <f>IFERROR(COUNTIF(Textual!$Q$2:$Q$499,2),"")</f>
        <v>1</v>
      </c>
      <c r="D68" s="10">
        <f t="shared" ref="D68" si="9">IFERROR(C68/$C$71,"")</f>
        <v>0.33333333333333331</v>
      </c>
    </row>
    <row r="69" spans="1:4" ht="72" x14ac:dyDescent="0.3">
      <c r="A69" s="49"/>
      <c r="B69" s="21" t="s">
        <v>80</v>
      </c>
      <c r="C69" s="50">
        <f>IFERROR(COUNTIF(Textual!$Q$2:$Q$499,1),"")</f>
        <v>0</v>
      </c>
      <c r="D69" s="10">
        <f>IFERROR(C69/$C$71,"")</f>
        <v>0</v>
      </c>
    </row>
    <row r="70" spans="1:4" ht="57.6" x14ac:dyDescent="0.3">
      <c r="A70" s="51" t="s">
        <v>1</v>
      </c>
      <c r="B70" s="21" t="s">
        <v>81</v>
      </c>
      <c r="C70" s="50">
        <f>IFERROR(COUNTIF(Textual!$Q$2:$Q$499,0),"")</f>
        <v>0</v>
      </c>
      <c r="D70" s="10">
        <f>IFERROR(C70/$C$71,"")</f>
        <v>0</v>
      </c>
    </row>
    <row r="71" spans="1:4" x14ac:dyDescent="0.3">
      <c r="A71" s="52">
        <f>SUM(C67*3+C68*2+C69*1+C70*0)/C71</f>
        <v>2.6666666666666665</v>
      </c>
      <c r="B71" s="24" t="s">
        <v>7</v>
      </c>
      <c r="C71" s="50">
        <f>SUM(C67:C70)</f>
        <v>3</v>
      </c>
      <c r="D71" s="10">
        <f>SUM(D67:D70)</f>
        <v>1</v>
      </c>
    </row>
    <row r="73" spans="1:4" ht="43.2" x14ac:dyDescent="0.3">
      <c r="A73" s="70" t="s">
        <v>82</v>
      </c>
      <c r="B73" s="21" t="s">
        <v>83</v>
      </c>
      <c r="C73" s="22">
        <f>IFERROR(COUNTIF(Textual!$R$2:$R$499,3),"")</f>
        <v>3</v>
      </c>
      <c r="D73" s="10">
        <f>IFERROR(C73/$C$71,"")</f>
        <v>1</v>
      </c>
    </row>
    <row r="74" spans="1:4" ht="72" x14ac:dyDescent="0.3">
      <c r="A74" s="71"/>
      <c r="B74" s="48" t="s">
        <v>84</v>
      </c>
      <c r="C74" s="22">
        <f>IFERROR(COUNTIF(Textual!$R$2:$R$499,2),"")</f>
        <v>0</v>
      </c>
      <c r="D74" s="10">
        <f t="shared" ref="D74" si="10">IFERROR(C74/$C$71,"")</f>
        <v>0</v>
      </c>
    </row>
    <row r="75" spans="1:4" ht="43.2" x14ac:dyDescent="0.3">
      <c r="A75" s="49"/>
      <c r="B75" s="21" t="s">
        <v>85</v>
      </c>
      <c r="C75" s="50">
        <f>IFERROR(COUNTIF(Textual!$R$2:$R$499,1),"")</f>
        <v>0</v>
      </c>
      <c r="D75" s="10">
        <f>IFERROR(C75/$C$71,"")</f>
        <v>0</v>
      </c>
    </row>
    <row r="76" spans="1:4" ht="28.8" x14ac:dyDescent="0.3">
      <c r="A76" s="51" t="s">
        <v>1</v>
      </c>
      <c r="B76" s="21" t="s">
        <v>86</v>
      </c>
      <c r="C76" s="50">
        <f>IFERROR(COUNTIF(Textual!$R$2:$R$499,0),"")</f>
        <v>0</v>
      </c>
      <c r="D76" s="10">
        <f>IFERROR(C76/$C$71,"")</f>
        <v>0</v>
      </c>
    </row>
    <row r="77" spans="1:4" x14ac:dyDescent="0.3">
      <c r="A77" s="52">
        <f>SUM(C73*3+C74*2+C75*1+C76*0)/C77</f>
        <v>3</v>
      </c>
      <c r="B77" s="24" t="s">
        <v>7</v>
      </c>
      <c r="C77" s="50">
        <f>SUM(C73:C76)</f>
        <v>3</v>
      </c>
      <c r="D77" s="10">
        <f>SUM(D73:D76)</f>
        <v>1</v>
      </c>
    </row>
    <row r="78" spans="1:4" x14ac:dyDescent="0.3">
      <c r="A78" s="59"/>
      <c r="B78" s="60"/>
      <c r="C78" s="61"/>
      <c r="D78" s="62"/>
    </row>
    <row r="79" spans="1:4" x14ac:dyDescent="0.2">
      <c r="A79" s="25">
        <f>AVERAGE(A77,A71,A65,A59,A53,A47,A41,A35,A29,A23,A17,A11)</f>
        <v>2.9166666666666665</v>
      </c>
      <c r="B79" s="72" t="s">
        <v>109</v>
      </c>
      <c r="C79" s="73"/>
      <c r="D79" s="74"/>
    </row>
  </sheetData>
  <sheetProtection sheet="1" objects="1" scenarios="1"/>
  <mergeCells count="16">
    <mergeCell ref="A73:A74"/>
    <mergeCell ref="B79:D79"/>
    <mergeCell ref="A7:A8"/>
    <mergeCell ref="A1:D1"/>
    <mergeCell ref="A2:D2"/>
    <mergeCell ref="A3:D3"/>
    <mergeCell ref="A4:D4"/>
    <mergeCell ref="A67:A68"/>
    <mergeCell ref="A61:A62"/>
    <mergeCell ref="A55:A56"/>
    <mergeCell ref="A49:A50"/>
    <mergeCell ref="A43:A44"/>
    <mergeCell ref="A37:A38"/>
    <mergeCell ref="A31:A32"/>
    <mergeCell ref="A25:A26"/>
    <mergeCell ref="A13:A14"/>
  </mergeCells>
  <printOptions horizontalCentered="1"/>
  <pageMargins left="0.5" right="0.5" top="0.5" bottom="0.5" header="0.3" footer="0.3"/>
  <pageSetup orientation="portrait" r:id="rId1"/>
  <rowBreaks count="3" manualBreakCount="3">
    <brk id="22" max="16383" man="1"/>
    <brk id="41" max="3" man="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O11"/>
  <sheetViews>
    <sheetView view="pageLayout" zoomScaleNormal="100" workbookViewId="0">
      <selection activeCell="M15" sqref="M15"/>
    </sheetView>
  </sheetViews>
  <sheetFormatPr defaultColWidth="10.7109375" defaultRowHeight="10.199999999999999" x14ac:dyDescent="0.2"/>
  <cols>
    <col min="1" max="1" width="7.28515625" style="34" bestFit="1" customWidth="1"/>
    <col min="2" max="12" width="7.85546875" style="34" customWidth="1"/>
    <col min="13" max="13" width="9.140625" style="34" bestFit="1" customWidth="1"/>
    <col min="14" max="16384" width="10.7109375" style="27"/>
  </cols>
  <sheetData>
    <row r="1" spans="1:15" ht="15" customHeight="1" x14ac:dyDescent="0.2">
      <c r="A1" s="84" t="s">
        <v>3</v>
      </c>
      <c r="B1" s="84"/>
      <c r="C1" s="84"/>
      <c r="D1" s="84"/>
      <c r="E1" s="84"/>
      <c r="F1" s="84"/>
      <c r="G1" s="84"/>
      <c r="H1" s="84"/>
      <c r="I1" s="84"/>
      <c r="J1" s="84"/>
      <c r="K1" s="84"/>
      <c r="L1" s="84"/>
      <c r="M1" s="84"/>
      <c r="N1" s="84"/>
    </row>
    <row r="2" spans="1:15" ht="15" customHeight="1" x14ac:dyDescent="0.2">
      <c r="A2" s="85" t="s">
        <v>4</v>
      </c>
      <c r="B2" s="85"/>
      <c r="C2" s="85"/>
      <c r="D2" s="85"/>
      <c r="E2" s="85"/>
      <c r="F2" s="85"/>
      <c r="G2" s="85"/>
      <c r="H2" s="85"/>
      <c r="I2" s="85"/>
      <c r="J2" s="85"/>
      <c r="K2" s="85"/>
      <c r="L2" s="85"/>
      <c r="M2" s="85"/>
      <c r="N2" s="85"/>
    </row>
    <row r="3" spans="1:15" ht="15" customHeight="1" x14ac:dyDescent="0.2">
      <c r="A3" s="84" t="s">
        <v>18</v>
      </c>
      <c r="B3" s="84"/>
      <c r="C3" s="84"/>
      <c r="D3" s="84"/>
      <c r="E3" s="84"/>
      <c r="F3" s="84"/>
      <c r="G3" s="84"/>
      <c r="H3" s="84"/>
      <c r="I3" s="84"/>
      <c r="J3" s="84"/>
      <c r="K3" s="84"/>
      <c r="L3" s="84"/>
      <c r="M3" s="84"/>
      <c r="N3" s="84"/>
    </row>
    <row r="4" spans="1:15" ht="15" customHeight="1" x14ac:dyDescent="0.2">
      <c r="A4" s="85" t="s">
        <v>19</v>
      </c>
      <c r="B4" s="85"/>
      <c r="C4" s="85"/>
      <c r="D4" s="85"/>
      <c r="E4" s="85"/>
      <c r="F4" s="85"/>
      <c r="G4" s="85"/>
      <c r="H4" s="85"/>
      <c r="I4" s="85"/>
      <c r="J4" s="85"/>
      <c r="K4" s="85"/>
      <c r="L4" s="85"/>
      <c r="M4" s="85"/>
      <c r="N4" s="85"/>
    </row>
    <row r="5" spans="1:15" x14ac:dyDescent="0.2">
      <c r="A5" s="86"/>
      <c r="B5" s="86"/>
      <c r="C5" s="86"/>
      <c r="D5" s="86"/>
      <c r="E5" s="86"/>
      <c r="F5" s="86"/>
      <c r="G5" s="86"/>
      <c r="H5" s="86"/>
      <c r="I5" s="86"/>
      <c r="J5" s="86"/>
      <c r="K5" s="86"/>
      <c r="L5" s="86"/>
      <c r="M5" s="86"/>
      <c r="N5" s="86"/>
    </row>
    <row r="6" spans="1:15" s="26" customFormat="1" x14ac:dyDescent="0.2">
      <c r="A6" s="28" t="s">
        <v>0</v>
      </c>
      <c r="B6" s="64" t="s">
        <v>8</v>
      </c>
      <c r="C6" s="64" t="s">
        <v>9</v>
      </c>
      <c r="D6" s="64" t="s">
        <v>10</v>
      </c>
      <c r="E6" s="64" t="s">
        <v>11</v>
      </c>
      <c r="F6" s="64" t="s">
        <v>12</v>
      </c>
      <c r="G6" s="64" t="s">
        <v>13</v>
      </c>
      <c r="H6" s="64" t="s">
        <v>14</v>
      </c>
      <c r="I6" s="64" t="s">
        <v>15</v>
      </c>
      <c r="J6" s="64" t="s">
        <v>107</v>
      </c>
      <c r="K6" s="64" t="s">
        <v>16</v>
      </c>
      <c r="L6" s="64" t="s">
        <v>17</v>
      </c>
      <c r="M6" s="66" t="s">
        <v>106</v>
      </c>
      <c r="N6" s="29" t="s">
        <v>108</v>
      </c>
    </row>
    <row r="7" spans="1:15" x14ac:dyDescent="0.2">
      <c r="A7" s="34">
        <v>1</v>
      </c>
      <c r="B7" s="34">
        <f>Textual!F6</f>
        <v>2</v>
      </c>
      <c r="C7" s="34">
        <f>Textual!G6</f>
        <v>3</v>
      </c>
      <c r="D7" s="34">
        <f>Textual!H6</f>
        <v>3</v>
      </c>
      <c r="E7" s="34">
        <f>Textual!I6</f>
        <v>3</v>
      </c>
      <c r="F7" s="34">
        <f>Textual!J6</f>
        <v>3</v>
      </c>
      <c r="G7" s="34">
        <f>IFERROR(Textual!K6,"")</f>
        <v>3</v>
      </c>
      <c r="H7" s="34">
        <f>Textual!L6</f>
        <v>3</v>
      </c>
      <c r="I7" s="34">
        <f>Textual!M6</f>
        <v>3</v>
      </c>
      <c r="J7" s="34">
        <f>Textual!N6</f>
        <v>3</v>
      </c>
      <c r="K7" s="38">
        <f>Textual!P6</f>
        <v>3</v>
      </c>
      <c r="L7" s="38">
        <f>Textual!Q6</f>
        <v>3</v>
      </c>
      <c r="M7" s="38">
        <f>Textual!R6</f>
        <v>3</v>
      </c>
    </row>
    <row r="8" spans="1:15" x14ac:dyDescent="0.2">
      <c r="A8" s="35">
        <v>2</v>
      </c>
      <c r="B8" s="38">
        <f>Textual!F7</f>
        <v>3</v>
      </c>
      <c r="C8" s="38">
        <f>Textual!G7</f>
        <v>3</v>
      </c>
      <c r="D8" s="38">
        <f>Textual!H7</f>
        <v>3</v>
      </c>
      <c r="E8" s="38">
        <f>Textual!I7</f>
        <v>3</v>
      </c>
      <c r="F8" s="38">
        <f>Textual!J7</f>
        <v>3</v>
      </c>
      <c r="G8" s="38">
        <f>IFERROR(Textual!K7,"")</f>
        <v>3</v>
      </c>
      <c r="H8" s="38">
        <f>Textual!L7</f>
        <v>3</v>
      </c>
      <c r="I8" s="38">
        <f>Textual!M7</f>
        <v>3</v>
      </c>
      <c r="J8" s="38">
        <f>Textual!N7</f>
        <v>3</v>
      </c>
      <c r="K8" s="38">
        <f>Textual!P7</f>
        <v>3</v>
      </c>
      <c r="L8" s="38">
        <f>Textual!Q7</f>
        <v>3</v>
      </c>
      <c r="M8" s="38">
        <f>Textual!R7</f>
        <v>3</v>
      </c>
    </row>
    <row r="9" spans="1:15" x14ac:dyDescent="0.2">
      <c r="A9" s="35">
        <v>3</v>
      </c>
      <c r="B9" s="38">
        <f>Textual!F8</f>
        <v>2</v>
      </c>
      <c r="C9" s="38">
        <f>Textual!G8</f>
        <v>3</v>
      </c>
      <c r="D9" s="38">
        <f>Textual!H8</f>
        <v>3</v>
      </c>
      <c r="E9" s="38">
        <f>Textual!I8</f>
        <v>3</v>
      </c>
      <c r="F9" s="38">
        <f>Textual!J8</f>
        <v>3</v>
      </c>
      <c r="G9" s="38">
        <f>IFERROR(Textual!K8,"")</f>
        <v>3</v>
      </c>
      <c r="H9" s="38">
        <f>Textual!L8</f>
        <v>3</v>
      </c>
      <c r="I9" s="38">
        <f>Textual!M8</f>
        <v>3</v>
      </c>
      <c r="J9" s="38">
        <f>Textual!N8</f>
        <v>3</v>
      </c>
      <c r="K9" s="38">
        <f>Textual!P8</f>
        <v>3</v>
      </c>
      <c r="L9" s="38">
        <f>Textual!Q8</f>
        <v>2</v>
      </c>
      <c r="M9" s="38">
        <f>Textual!R8</f>
        <v>3</v>
      </c>
    </row>
    <row r="10" spans="1:15" x14ac:dyDescent="0.2">
      <c r="K10" s="65"/>
      <c r="L10" s="27"/>
      <c r="M10" s="27"/>
      <c r="O10" s="67"/>
    </row>
    <row r="11" spans="1:15" x14ac:dyDescent="0.2">
      <c r="A11" s="33" t="s">
        <v>2</v>
      </c>
      <c r="B11" s="30">
        <f>AVERAGE(B7:B9)</f>
        <v>2.3333333333333335</v>
      </c>
      <c r="C11" s="30">
        <f t="shared" ref="C11:M11" si="0">AVERAGE(C7:C9)</f>
        <v>3</v>
      </c>
      <c r="D11" s="30">
        <f t="shared" si="0"/>
        <v>3</v>
      </c>
      <c r="E11" s="30">
        <f t="shared" si="0"/>
        <v>3</v>
      </c>
      <c r="F11" s="30">
        <f t="shared" si="0"/>
        <v>3</v>
      </c>
      <c r="G11" s="30">
        <f t="shared" si="0"/>
        <v>3</v>
      </c>
      <c r="H11" s="30">
        <f t="shared" si="0"/>
        <v>3</v>
      </c>
      <c r="I11" s="30">
        <f t="shared" si="0"/>
        <v>3</v>
      </c>
      <c r="J11" s="30">
        <f t="shared" si="0"/>
        <v>3</v>
      </c>
      <c r="K11" s="30">
        <f t="shared" si="0"/>
        <v>3</v>
      </c>
      <c r="L11" s="30">
        <f t="shared" si="0"/>
        <v>2.6666666666666665</v>
      </c>
      <c r="M11" s="30">
        <f t="shared" si="0"/>
        <v>3</v>
      </c>
      <c r="N11" s="30">
        <f>AVERAGE(B11:M11)</f>
        <v>2.9166666666666665</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D8"/>
  <sheetViews>
    <sheetView topLeftCell="B1" workbookViewId="0">
      <selection activeCell="E8" sqref="E8"/>
    </sheetView>
  </sheetViews>
  <sheetFormatPr defaultRowHeight="10.199999999999999" x14ac:dyDescent="0.2"/>
  <cols>
    <col min="1" max="1" width="5.7109375" customWidth="1"/>
    <col min="2" max="2" width="14.42578125" customWidth="1"/>
    <col min="3" max="3" width="23.85546875" customWidth="1"/>
    <col min="4" max="4" width="16.28515625" customWidth="1"/>
    <col min="5" max="5" width="13.7109375" bestFit="1" customWidth="1"/>
    <col min="6" max="6" width="13" bestFit="1" customWidth="1"/>
    <col min="15" max="15" width="24.85546875" customWidth="1"/>
    <col min="19" max="19" width="34.85546875" customWidth="1"/>
    <col min="20" max="20" width="14.7109375" customWidth="1"/>
    <col min="28" max="28" width="9.7109375" bestFit="1" customWidth="1"/>
  </cols>
  <sheetData>
    <row r="1" spans="1:30" s="2" customFormat="1" ht="14.4" x14ac:dyDescent="0.2">
      <c r="B1" s="77" t="s">
        <v>3</v>
      </c>
      <c r="C1" s="77"/>
      <c r="D1" s="77"/>
      <c r="E1" s="77"/>
      <c r="F1" s="77"/>
      <c r="G1" s="77"/>
      <c r="H1" s="77"/>
      <c r="I1" s="77"/>
      <c r="J1" s="77"/>
      <c r="K1" s="77"/>
      <c r="L1" s="77"/>
      <c r="M1" s="77"/>
      <c r="N1" s="77"/>
      <c r="O1" s="77"/>
      <c r="P1" s="77"/>
      <c r="Q1" s="77"/>
      <c r="R1" s="77"/>
      <c r="S1" s="77"/>
      <c r="T1" s="77"/>
      <c r="U1" s="68"/>
      <c r="V1" s="68"/>
      <c r="W1" s="68"/>
      <c r="X1" s="68"/>
      <c r="Y1" s="68"/>
      <c r="Z1" s="68"/>
      <c r="AA1" s="68"/>
      <c r="AB1" s="68"/>
      <c r="AC1" s="68"/>
      <c r="AD1" s="68"/>
    </row>
    <row r="2" spans="1:30" s="2" customFormat="1" ht="14.4" x14ac:dyDescent="0.2">
      <c r="B2" s="79" t="s">
        <v>4</v>
      </c>
      <c r="C2" s="79"/>
      <c r="D2" s="79"/>
      <c r="E2" s="79"/>
      <c r="F2" s="79"/>
      <c r="G2" s="79"/>
      <c r="H2" s="79"/>
      <c r="I2" s="79"/>
      <c r="J2" s="79"/>
      <c r="K2" s="79"/>
      <c r="L2" s="79"/>
      <c r="M2" s="79"/>
      <c r="N2" s="79"/>
      <c r="O2" s="79"/>
      <c r="P2" s="79"/>
      <c r="Q2" s="79"/>
      <c r="R2" s="79"/>
      <c r="S2" s="79"/>
      <c r="T2" s="79"/>
      <c r="U2" s="69"/>
      <c r="V2" s="69"/>
      <c r="W2" s="69"/>
      <c r="X2" s="69"/>
      <c r="Y2" s="69"/>
      <c r="Z2" s="69"/>
      <c r="AA2" s="69"/>
      <c r="AB2" s="69"/>
      <c r="AC2" s="69"/>
      <c r="AD2" s="69"/>
    </row>
    <row r="3" spans="1:30" s="2" customFormat="1" ht="14.4" x14ac:dyDescent="0.2">
      <c r="B3" s="77" t="s">
        <v>18</v>
      </c>
      <c r="C3" s="77"/>
      <c r="D3" s="77"/>
      <c r="E3" s="77"/>
      <c r="F3" s="77"/>
      <c r="G3" s="77"/>
      <c r="H3" s="77"/>
      <c r="I3" s="77"/>
      <c r="J3" s="77"/>
      <c r="K3" s="77"/>
      <c r="L3" s="77"/>
      <c r="M3" s="77"/>
      <c r="N3" s="77"/>
      <c r="O3" s="77"/>
      <c r="P3" s="77"/>
      <c r="Q3" s="77"/>
      <c r="R3" s="77"/>
      <c r="S3" s="77"/>
      <c r="T3" s="77"/>
      <c r="U3" s="68"/>
      <c r="V3" s="68"/>
      <c r="W3" s="68"/>
      <c r="X3" s="68"/>
      <c r="Y3" s="68"/>
      <c r="Z3" s="68"/>
      <c r="AA3" s="68"/>
      <c r="AB3" s="68"/>
      <c r="AC3" s="68"/>
      <c r="AD3" s="68"/>
    </row>
    <row r="4" spans="1:30" s="2" customFormat="1" ht="14.4" x14ac:dyDescent="0.2">
      <c r="B4" s="79" t="s">
        <v>19</v>
      </c>
      <c r="C4" s="79"/>
      <c r="D4" s="79"/>
      <c r="E4" s="79"/>
      <c r="F4" s="79"/>
      <c r="G4" s="79"/>
      <c r="H4" s="79"/>
      <c r="I4" s="79"/>
      <c r="J4" s="79"/>
      <c r="K4" s="79"/>
      <c r="L4" s="79"/>
      <c r="M4" s="79"/>
      <c r="N4" s="79"/>
      <c r="O4" s="79"/>
      <c r="P4" s="79"/>
      <c r="Q4" s="79"/>
      <c r="R4" s="79"/>
      <c r="S4" s="79"/>
      <c r="T4" s="79"/>
      <c r="U4" s="69"/>
      <c r="V4" s="69"/>
      <c r="W4" s="69"/>
      <c r="X4" s="69"/>
      <c r="Y4" s="69"/>
      <c r="Z4" s="69"/>
      <c r="AA4" s="69"/>
      <c r="AB4" s="69"/>
      <c r="AC4" s="69"/>
      <c r="AD4" s="69"/>
    </row>
    <row r="5" spans="1:30" s="31" customFormat="1" ht="165.75" customHeight="1" x14ac:dyDescent="0.2">
      <c r="B5" s="63" t="s">
        <v>87</v>
      </c>
      <c r="C5" s="63" t="s">
        <v>88</v>
      </c>
      <c r="D5" s="63" t="s">
        <v>89</v>
      </c>
      <c r="E5" s="63" t="s">
        <v>90</v>
      </c>
      <c r="F5" s="63" t="s">
        <v>91</v>
      </c>
      <c r="G5" s="63" t="s">
        <v>92</v>
      </c>
      <c r="H5" s="63" t="s">
        <v>93</v>
      </c>
      <c r="I5" s="63" t="s">
        <v>94</v>
      </c>
      <c r="J5" s="63" t="s">
        <v>95</v>
      </c>
      <c r="K5" s="63" t="s">
        <v>96</v>
      </c>
      <c r="L5" s="63" t="s">
        <v>97</v>
      </c>
      <c r="M5" s="63" t="s">
        <v>98</v>
      </c>
      <c r="N5" s="63" t="s">
        <v>99</v>
      </c>
      <c r="O5" s="63" t="s">
        <v>100</v>
      </c>
      <c r="P5" s="63" t="s">
        <v>101</v>
      </c>
      <c r="Q5" s="63" t="s">
        <v>102</v>
      </c>
      <c r="R5" s="63" t="s">
        <v>103</v>
      </c>
      <c r="S5" s="63" t="s">
        <v>104</v>
      </c>
      <c r="T5" s="63" t="s">
        <v>105</v>
      </c>
    </row>
    <row r="6" spans="1:30" s="31" customFormat="1" ht="13.5" customHeight="1" x14ac:dyDescent="0.2">
      <c r="A6" s="31">
        <v>1</v>
      </c>
      <c r="B6" s="31" t="s">
        <v>19</v>
      </c>
      <c r="F6" s="32">
        <v>2</v>
      </c>
      <c r="G6" s="32">
        <v>3</v>
      </c>
      <c r="H6" s="32">
        <v>3</v>
      </c>
      <c r="I6" s="32">
        <v>3</v>
      </c>
      <c r="J6" s="32">
        <v>3</v>
      </c>
      <c r="K6" s="32">
        <v>3</v>
      </c>
      <c r="L6" s="32">
        <v>3</v>
      </c>
      <c r="M6" s="32">
        <v>3</v>
      </c>
      <c r="N6" s="32">
        <v>3</v>
      </c>
      <c r="O6" s="31" t="s">
        <v>20</v>
      </c>
      <c r="P6" s="32">
        <v>3</v>
      </c>
      <c r="Q6" s="32">
        <v>3</v>
      </c>
      <c r="R6" s="32">
        <v>3</v>
      </c>
      <c r="S6" s="31" t="s">
        <v>21</v>
      </c>
      <c r="T6" s="31" t="s">
        <v>22</v>
      </c>
    </row>
    <row r="7" spans="1:30" s="31" customFormat="1" ht="13.5" customHeight="1" x14ac:dyDescent="0.2">
      <c r="A7" s="31">
        <v>2</v>
      </c>
      <c r="B7" s="31" t="s">
        <v>19</v>
      </c>
      <c r="F7" s="32">
        <v>3</v>
      </c>
      <c r="G7" s="32">
        <v>3</v>
      </c>
      <c r="H7" s="32">
        <v>3</v>
      </c>
      <c r="I7" s="32">
        <v>3</v>
      </c>
      <c r="J7" s="32">
        <v>3</v>
      </c>
      <c r="K7" s="32">
        <v>3</v>
      </c>
      <c r="L7" s="32">
        <v>3</v>
      </c>
      <c r="M7" s="32">
        <v>3</v>
      </c>
      <c r="N7" s="32">
        <v>3</v>
      </c>
      <c r="O7" s="31" t="s">
        <v>23</v>
      </c>
      <c r="P7" s="32">
        <v>3</v>
      </c>
      <c r="Q7" s="32">
        <v>3</v>
      </c>
      <c r="R7" s="32">
        <v>3</v>
      </c>
      <c r="S7" s="31" t="s">
        <v>24</v>
      </c>
      <c r="T7" s="31" t="s">
        <v>22</v>
      </c>
    </row>
    <row r="8" spans="1:30" s="31" customFormat="1" ht="13.5" customHeight="1" x14ac:dyDescent="0.2">
      <c r="A8" s="31">
        <v>3</v>
      </c>
      <c r="B8" s="31" t="s">
        <v>19</v>
      </c>
      <c r="F8" s="32">
        <v>2</v>
      </c>
      <c r="G8" s="32">
        <v>3</v>
      </c>
      <c r="H8" s="32">
        <v>3</v>
      </c>
      <c r="I8" s="32">
        <v>3</v>
      </c>
      <c r="J8" s="32">
        <v>3</v>
      </c>
      <c r="K8" s="32">
        <v>3</v>
      </c>
      <c r="L8" s="32">
        <v>3</v>
      </c>
      <c r="M8" s="32">
        <v>3</v>
      </c>
      <c r="N8" s="32">
        <v>3</v>
      </c>
      <c r="O8" s="31" t="s">
        <v>25</v>
      </c>
      <c r="P8" s="32">
        <v>3</v>
      </c>
      <c r="Q8" s="32">
        <v>2</v>
      </c>
      <c r="R8" s="32">
        <v>3</v>
      </c>
      <c r="S8" s="31" t="s">
        <v>26</v>
      </c>
      <c r="T8" s="31" t="s">
        <v>22</v>
      </c>
    </row>
  </sheetData>
  <sheetProtection sheet="1" objects="1" scenarios="1"/>
  <mergeCells count="4">
    <mergeCell ref="B1:T1"/>
    <mergeCell ref="B3:T3"/>
    <mergeCell ref="B2:T2"/>
    <mergeCell ref="B4:T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99B9C9-3DB0-45FC-93A2-FB0F6E5D015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E5B3FE-4E2A-4650-A933-E6D8AB120AC1}">
  <ds:schemaRefs>
    <ds:schemaRef ds:uri="http://schemas.microsoft.com/sharepoint/v3/contenttype/forms"/>
  </ds:schemaRefs>
</ds:datastoreItem>
</file>

<file path=customXml/itemProps3.xml><?xml version="1.0" encoding="utf-8"?>
<ds:datastoreItem xmlns:ds="http://schemas.openxmlformats.org/officeDocument/2006/customXml" ds:itemID="{AFAD1BAD-70D4-4E83-A0DC-21F58C248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