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SP 2021 CAEP TWS\"/>
    </mc:Choice>
  </mc:AlternateContent>
  <xr:revisionPtr revIDLastSave="0" documentId="8_{5EA0057A-D1A8-414B-AC8E-C577DD15AF2B}" xr6:coauthVersionLast="47" xr6:coauthVersionMax="47" xr10:uidLastSave="{00000000-0000-0000-0000-000000000000}"/>
  <bookViews>
    <workbookView xWindow="-108" yWindow="-108" windowWidth="23256" windowHeight="12456" activeTab="2" xr2:uid="{00000000-000D-0000-FFFF-FFFF00000000}"/>
  </bookViews>
  <sheets>
    <sheet name="Item Analysis" sheetId="3" r:id="rId1"/>
    <sheet name="Numeric" sheetId="2" r:id="rId2"/>
    <sheet name="Textual" sheetId="4"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2" l="1"/>
  <c r="M17" i="2"/>
  <c r="C17" i="2"/>
  <c r="D17" i="2"/>
  <c r="E17" i="2"/>
  <c r="F17" i="2"/>
  <c r="G17" i="2"/>
  <c r="H17" i="2"/>
  <c r="I17" i="2"/>
  <c r="J17" i="2"/>
  <c r="K17" i="2"/>
  <c r="L17" i="2"/>
  <c r="B17" i="2"/>
  <c r="B15" i="2"/>
  <c r="C15" i="2"/>
  <c r="D15" i="2"/>
  <c r="N15" i="2" s="1"/>
  <c r="E15" i="2"/>
  <c r="F15" i="2"/>
  <c r="G15" i="2"/>
  <c r="H15" i="2"/>
  <c r="I15" i="2"/>
  <c r="J15" i="2"/>
  <c r="K15" i="2"/>
  <c r="L15" i="2"/>
  <c r="M15" i="2"/>
  <c r="B14" i="2"/>
  <c r="C14" i="2"/>
  <c r="D14" i="2"/>
  <c r="E14" i="2"/>
  <c r="F14" i="2"/>
  <c r="G14" i="2"/>
  <c r="H14" i="2"/>
  <c r="I14" i="2"/>
  <c r="J14" i="2"/>
  <c r="K14" i="2"/>
  <c r="L14" i="2"/>
  <c r="M14" i="2"/>
  <c r="N14" i="2"/>
  <c r="C39" i="3"/>
  <c r="C38" i="3"/>
  <c r="B11" i="2" l="1"/>
  <c r="C11" i="2"/>
  <c r="D11" i="2"/>
  <c r="E11" i="2"/>
  <c r="F11" i="2"/>
  <c r="G11" i="2"/>
  <c r="H11" i="2"/>
  <c r="I11" i="2"/>
  <c r="J11" i="2"/>
  <c r="K11" i="2"/>
  <c r="L11" i="2"/>
  <c r="B12" i="2"/>
  <c r="C12" i="2"/>
  <c r="D12" i="2"/>
  <c r="E12" i="2"/>
  <c r="F12" i="2"/>
  <c r="G12" i="2"/>
  <c r="H12" i="2"/>
  <c r="I12" i="2"/>
  <c r="J12" i="2"/>
  <c r="K12" i="2"/>
  <c r="L12" i="2"/>
  <c r="B13" i="2"/>
  <c r="C13" i="2"/>
  <c r="D13" i="2"/>
  <c r="E13" i="2"/>
  <c r="F13" i="2"/>
  <c r="G13" i="2"/>
  <c r="H13" i="2"/>
  <c r="I13" i="2"/>
  <c r="J13" i="2"/>
  <c r="K13" i="2"/>
  <c r="L13" i="2"/>
  <c r="N11" i="2" l="1"/>
  <c r="M12" i="2"/>
  <c r="M11" i="2"/>
  <c r="N12" i="2"/>
  <c r="M13" i="2"/>
  <c r="N13" i="2"/>
  <c r="B9" i="2"/>
  <c r="C9" i="2"/>
  <c r="D9" i="2"/>
  <c r="E9" i="2"/>
  <c r="F9" i="2"/>
  <c r="G9" i="2"/>
  <c r="H9" i="2"/>
  <c r="I9" i="2"/>
  <c r="J9" i="2"/>
  <c r="K9" i="2"/>
  <c r="L9" i="2"/>
  <c r="B10" i="2"/>
  <c r="C10" i="2"/>
  <c r="D10" i="2"/>
  <c r="E10" i="2"/>
  <c r="F10" i="2"/>
  <c r="G10" i="2"/>
  <c r="H10" i="2"/>
  <c r="I10" i="2"/>
  <c r="J10" i="2"/>
  <c r="K10" i="2"/>
  <c r="L10" i="2"/>
  <c r="N10" i="2" l="1"/>
  <c r="N9" i="2"/>
  <c r="M10" i="2"/>
  <c r="M9" i="2"/>
  <c r="C59" i="3"/>
  <c r="C58" i="3"/>
  <c r="C57" i="3"/>
  <c r="C54" i="3"/>
  <c r="C53" i="3"/>
  <c r="C52" i="3"/>
  <c r="C49" i="3"/>
  <c r="C48" i="3"/>
  <c r="C47" i="3"/>
  <c r="C44" i="3"/>
  <c r="C43" i="3"/>
  <c r="C42" i="3"/>
  <c r="C34" i="3"/>
  <c r="C33" i="3"/>
  <c r="C32" i="3"/>
  <c r="C29" i="3"/>
  <c r="C28" i="3"/>
  <c r="C27" i="3"/>
  <c r="C37" i="3"/>
  <c r="C24" i="3"/>
  <c r="C23" i="3"/>
  <c r="C22" i="3"/>
  <c r="C19" i="3"/>
  <c r="C18" i="3"/>
  <c r="C17" i="3"/>
  <c r="C12" i="3"/>
  <c r="C14" i="3"/>
  <c r="C13" i="3"/>
  <c r="C7" i="3"/>
  <c r="C9" i="3"/>
  <c r="C8" i="3"/>
  <c r="B8" i="2"/>
  <c r="C8" i="2"/>
  <c r="D8" i="2"/>
  <c r="E8" i="2"/>
  <c r="F8" i="2"/>
  <c r="G8" i="2"/>
  <c r="H8" i="2"/>
  <c r="I8" i="2"/>
  <c r="J8" i="2"/>
  <c r="K8" i="2"/>
  <c r="L8" i="2"/>
  <c r="L7" i="2"/>
  <c r="K7" i="2"/>
  <c r="J7" i="2"/>
  <c r="I7" i="2"/>
  <c r="H7" i="2"/>
  <c r="G7" i="2"/>
  <c r="F7" i="2"/>
  <c r="E7" i="2"/>
  <c r="D7" i="2"/>
  <c r="C7" i="2"/>
  <c r="B7" i="2"/>
  <c r="M7" i="2" l="1"/>
  <c r="N7" i="2"/>
  <c r="N8" i="2"/>
  <c r="C45" i="3"/>
  <c r="A45" i="3" s="1"/>
  <c r="C35" i="3"/>
  <c r="M8" i="2" l="1"/>
  <c r="C60" i="3"/>
  <c r="C55" i="3"/>
  <c r="D53" i="3" s="1"/>
  <c r="C20" i="3" l="1"/>
  <c r="D17" i="3" s="1"/>
  <c r="D57" i="3"/>
  <c r="D52" i="3"/>
  <c r="D58" i="3"/>
  <c r="C25" i="3"/>
  <c r="D24" i="3" s="1"/>
  <c r="D59" i="3"/>
  <c r="D44" i="3"/>
  <c r="D54" i="3"/>
  <c r="D33" i="3"/>
  <c r="C15" i="3"/>
  <c r="D12" i="3" s="1"/>
  <c r="C40" i="3"/>
  <c r="D38" i="3" s="1"/>
  <c r="C50" i="3"/>
  <c r="D49" i="3" s="1"/>
  <c r="C30" i="3"/>
  <c r="D29" i="3" s="1"/>
  <c r="C10" i="3"/>
  <c r="D7" i="3" s="1"/>
  <c r="D18" i="3" l="1"/>
  <c r="D19" i="3"/>
  <c r="D23" i="3"/>
  <c r="D60" i="3"/>
  <c r="D27" i="3"/>
  <c r="D47" i="3"/>
  <c r="A15" i="3"/>
  <c r="D42" i="3"/>
  <c r="D37" i="3"/>
  <c r="D43" i="3"/>
  <c r="D48" i="3"/>
  <c r="D14" i="3"/>
  <c r="D22" i="3"/>
  <c r="D32" i="3"/>
  <c r="D34" i="3"/>
  <c r="D28" i="3"/>
  <c r="D39" i="3"/>
  <c r="D40" i="3" s="1"/>
  <c r="A35" i="3"/>
  <c r="D13" i="3"/>
  <c r="D9" i="3"/>
  <c r="D8" i="3"/>
  <c r="D55" i="3"/>
  <c r="A10" i="3"/>
  <c r="D20" i="3" l="1"/>
  <c r="D25" i="3"/>
  <c r="D35" i="3"/>
  <c r="D50" i="3"/>
  <c r="D30" i="3"/>
  <c r="D45" i="3"/>
  <c r="D10" i="3"/>
  <c r="D15" i="3"/>
  <c r="A60" i="3"/>
  <c r="A55" i="3"/>
  <c r="A50" i="3"/>
  <c r="A40" i="3"/>
  <c r="A30" i="3"/>
  <c r="A25" i="3"/>
  <c r="A20" i="3"/>
  <c r="A62" i="3" l="1"/>
</calcChain>
</file>

<file path=xl/sharedStrings.xml><?xml version="1.0" encoding="utf-8"?>
<sst xmlns="http://schemas.openxmlformats.org/spreadsheetml/2006/main" count="235" uniqueCount="143">
  <si>
    <t>11. Grammar, Usage, and Mechanics</t>
  </si>
  <si>
    <t>NV</t>
  </si>
  <si>
    <t>#</t>
  </si>
  <si>
    <t>Mean</t>
  </si>
  <si>
    <t>Mean:</t>
  </si>
  <si>
    <t>SOUTHWESTERN OKLAHOMA STATE UNIVERSITY</t>
  </si>
  <si>
    <t>EVALUATION OF TEACHER CANDIDATE</t>
  </si>
  <si>
    <t>Count</t>
  </si>
  <si>
    <t>Pct</t>
  </si>
  <si>
    <t>Total</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</si>
  <si>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</si>
  <si>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</si>
  <si>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</si>
  <si>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</si>
  <si>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</si>
  <si>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</si>
  <si>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</si>
  <si>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</si>
  <si>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</si>
  <si>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</si>
  <si>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</si>
  <si>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</si>
  <si>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</si>
  <si>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</si>
  <si>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</si>
  <si>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</si>
  <si>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</si>
  <si>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</si>
  <si>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</si>
  <si>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</si>
  <si>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</si>
  <si>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</si>
  <si>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</si>
  <si>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</si>
  <si>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</si>
  <si>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</si>
  <si>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</si>
  <si>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</si>
  <si>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</si>
  <si>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</si>
  <si>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</si>
  <si>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</si>
  <si>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Teacher Work Sample, Elementary</t>
  </si>
  <si>
    <t>1. Classroom Environment and Student Demographics
(ACEI 3.2; INTASC 2; CAEP 1.4)</t>
  </si>
  <si>
    <t>Target (2 pts.):  The candidate provides a rich description of the classroom environment and student demographics.  Evidence shows that the candidate:
1.	Uses the input and contributions of families, colleagues, and other professionals in understanding each student’s prior knowledge and supporting their development.
2.	Demonstrates an understanding of the purpose and value of learning about students’ background knowledge and experiences.
3.	Describes multiple procedures used to obtain student demographics and academic/learning profiles while maintaining confidentiality.
4.	Plans for and can articulate specific strategies, content, and delivery that will meet the students’ individual needs.</t>
  </si>
  <si>
    <t>Acceptable (1 pt.):  The candidate provides a description of the classroom environment and student demographics.  Evidence shows that the candidate:
1.	Makes clear and coherent connections with students’ prior knowledge and future learning, both explicitly to the students and within the lesson.
2.	Demonstrates familiarity with students’ background knowledge and experiences.
3.	Describes multiple procedures used to obtain student demographics and academic/learning profiles while maintaining confidentiality.</t>
  </si>
  <si>
    <t>Unacceptable (0 pts.):  The candidate provides incomplete information of the classroom environment and student demographics.  The candidate displays deficiencies in the following ways:
1.	Makes an attempt or does not connect students’ prior knowledge to previous lessons or future learning.
2.	Demonstrates a lack of familiarity with students’ background knowledge and experiences.
3.	Demonstrates a lack of understanding of students’ development, preferred learning styles, and student background and experiences.</t>
  </si>
  <si>
    <t>2. Introduction of Unit
(ACEI 3.1; INTASC 4; CAEP 1.4, 3.5)</t>
  </si>
  <si>
    <t>Target (2 pts.):  The candidate includes an extensive introduction of the unit, which includes an overview of the contextual background, Oklahoma Academic Standards (OAS), and the content area(s) of the unit.  The candidate shows evidence of planning for instruction based on knowledge of the students, learning theory, connections across curriculum, and the learning community.  Evidence shows that the candidate:
1.	Establishes challenging and measureable goals for student learning that align with the OAS standards and reflect a range of student learner needs.
2.	Demonstrates how goals fit into the broader unit, course, and classroom goals for content learning and skills.
3.	Makes meaningful and relevant connections between lesson content and other disciplines.
4.	Prepares opportunities for students to apply learning from different content areas to solve problems.</t>
  </si>
  <si>
    <t>Acceptable (1 pt.):  The candidate includes a complete introduction of the unit, which includes an overview of the contextual background, Oklahoma Academic Standards (OAS), and the content area(s) of the unit.  The candidate shows evidence of planning for instruction based on knowledge of the students, learning theory, connections across curriculum, and the learning community.  Evidence shows that the candidate:
1.	Demonstrates a focus for student learning with appropriate learning objectives and measureable goals aligned to OAS standards.
2.	Demonstrates the importance of the goals and their appropriateness for students.
3.	Makes meaningful and relevant connections between lesson content and other disciplines.</t>
  </si>
  <si>
    <t>Unacceptable (0 pts.):  The candidate provides incomplete information to introduce the unit.  The candidate does not include an overview of the contextual background, Oklahoma Academic Standards (OAS), and the content area(s) of the unit.  The candidate does not show evidence of planning for instruction based on knowledge of the students, learning theory, connections across curriculum, and the learning community.  The candidate displays deficiencies in the following ways:
1.	Demonstrates a lack of understanding in creating objectives and goals aligned to OAS standards.
2.	Demonstrates a lack of understanding the importance of goals and their appropriateness for students.
3.	Is unable to make meaningful and relevance connections between lesson content and other disciplines.</t>
  </si>
  <si>
    <t>3. Factors Influencing Instruction
(ACEI 1.0; INTASC 7; CAEP 1.5)</t>
  </si>
  <si>
    <t>Target (2 pts.):  The candidate provides a rich description of factors that influence unit instruction.  Evidence shows that the candidate:
1.	Aligns instructional materials and resources to instructional purposes.
2.	Varies instructional materials and resources for individual students’ learning styles and abilities.
3.	Actively engages students in the learning process.</t>
  </si>
  <si>
    <t>Acceptable (1 pt.):  The candidate provides a description of factors that influences unit instruction.  Evidence shows that the candidate:
1.	Aligns instructional materials and resources to instructional purposes.
2.	Varies instructional materials and resources for individual students’ learning styles and needs.</t>
  </si>
  <si>
    <t>Unacceptable (0 pts.):  The candidate provides an incomplete description of factors that influences unit instruction.  The candidate displays deficiencies in the following ways:
1.	Uses irrelevant or inappropriate instructional materials and resources.
2.	Does not actively engage students in the learning process.</t>
  </si>
  <si>
    <t>4. Specific Instructional Strategies
(ACEI 3.4; INTASC 8; CAEP 1.5)</t>
  </si>
  <si>
    <t>Target (2 pts.):  The candidate includes instructional strategies, which are inclusive and engaging for students.  Evidence shows that the candidate:
1.	Uses multiple instructional strategies which maintain student interest.
2.	Is knowledgeable on how to assess student engagement while in the process of instruction.
3.	Applies different strategies for adjusting pacing to enhance student engagement.</t>
  </si>
  <si>
    <t>Acceptable (1 pt.):  The candidate includes instructional strategies, which are inclusive and engaging for students.  Evidence shows that the candidate:
1.	Uses instructional strategies which maintain student interest. (at least two)
2.	Is knowledgeable on how to assess student engagement while in the process of instruction.</t>
  </si>
  <si>
    <t>Unacceptable (0 pts.):  The candidate includes less than 3 instructional strategies.  The candidate displays deficiencies in the following ways:
1.	Does not uses a number of instructional strategies.
2.	Does not use knowledge of how to assess student engagement while in the process of instruction.</t>
  </si>
  <si>
    <t>5. Integration of Technology into Teaching and Learning
(ACEI 3.4; INTASC 4; CAEP 1.2, 1.3, 1.5, 3.5, 4.1)</t>
  </si>
  <si>
    <t>Target (2 pts.):  The candidate describes how technology was integrated throughout the unit to enhance teaching and learning.  Evidence shows that the candidate:
1.	Identifies developmentally appropriate technologies for teaching and learning.
2.	Includes a list of technology resources to enhance teaching and learning.
3.	Adapts technology resources to promote technology skills attainment.</t>
  </si>
  <si>
    <t>Acceptable (1 pt.):  The candidate describes how technology was integrated throughout the unit to enhance teaching and learning.  Evidence shows that the candidate:
1.	Identifies developmentally appropriate technologies for teaching and learning.
2.	Includes a list of technology resources to teaching and learning.</t>
  </si>
  <si>
    <t>Unacceptable (0 pts.):  The candidate does not describe how technology was integrated throughout the unit to enhance teaching and learning.  The candidate displays deficiencies in the following ways:
1.	Rarely identifies or does not identify developmentally appropriate instructional units.
2.	Does not identify technology resources to enhance teaching and learning.</t>
  </si>
  <si>
    <t>6. Assessments Tables &amp; Analysis of Results
(ACEI 4.0; INTASC 6; CAEP 1.2, 1.3, 1.5, 3.5, 4.1)</t>
  </si>
  <si>
    <t>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Content objectives match assessment procedures. Evidence shows that the candidate:
1.	Uses assessment data to identify strengths and needs, and modifies and differentiates instructions accordingly.
2.	Checks for understanding and makes adjustments accordingly (whole class or individual students).
3.	Adapts instructional methods and materials and paces learning activities to meet the needs of all students.
4.	Provides substantive, specific, and timely feedback to students.
5.	Examines assessment results to reveal trends and patterns in individual and group progress to anticipate learning obstacles.
6.	Provides opportunities for students to engage in self-assessment.
7.	Uses assessment results to reflect on his or her own teaching to monitor teaching strategies and behaviors regarding student success.</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</si>
  <si>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Content objectives match assessment procedures.  Evidence shows that the candidate:
1.	Uses assessment data to identify students’ strengths and needs, and modifies and differentiates instruction accordingly.
2.	Checks for understanding at key moments and makes adjustments to instruction (whole class and individual students).
3.	Gathers and uses student data from a variety of sources to choose and implement appropriate instructional strategies.
4.	Provides substantive, specific, and timely feedback to students.</t>
  </si>
  <si>
    <t>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The candidate displays deficiencies in the following ways:
1.	Does not routinely use assessments to measure student mastery.
2.	Rarely or never checks for students’ understanding of content.
3.	Fails to make adjustments in response to student confusion.
4.	Uses student data from a few sources to choose appropriate instructional strategies.
5.	Rarely or never provides feedback to students.</t>
  </si>
  <si>
    <t>7. Adaptations for Special Populations
(ACEI 3.2; INTASC 1; CAEP 1.1, 3.5)</t>
  </si>
  <si>
    <t>Target (2 pts.):  The candidate describes two or more adaptations for special populations (students with exceptionalities, gifted, ELLs and/or delayed learners).  Evidence shows that the candidate:
1.	Matches strategies, materials, and pacing to students’ individual needs to make learning accessible and challenging for all students.
2.	Effectively uses independent, collaborative, and whole class instruction to support individual learning goals.
3.	Provides varied options for how students will demonstrate mastery of content.</t>
  </si>
  <si>
    <t>Acceptable (1 pt.):  The candidate describes one adaptation for special populations (students with exceptionalities, gifted, ELLs, and/or delayed learners).  Evidence shows that the candidate:
1.	Supports the learning needs of students through a variety of strategies, materials, and/or pacing that makes learning accessible and challenging for all students.
2.	Effectively uses independent, collaborative, and whole class instruction to support individual learning goals.</t>
  </si>
  <si>
    <t>Unacceptable (0 pts.):  The candidate does not describe an adaptation(s) for special populations (students with exceptionalities, gifted, ELLs, and/or delayed learners).  The candidate displays deficiencies in the following ways:
1.	Relies on a single strategy or does not attempt to make the lesson accessible to all students.
2.	Does not effectively uses independent, collaborative, and whole class instruction to support individual learning goals.</t>
  </si>
  <si>
    <t>8. Classroom Management
(ACEI 3.4; INTASC 3; CAEP 1.4, 2.3)</t>
  </si>
  <si>
    <t>Target (2 pts.):  The candidate discusses 3 components of the classroom management plan and includes how the plan supports student learning.  Evidence shows that the candidate:
1.	Establishes, communicates, and maintains high expectations for student participation.
2.	Makes students aware of active versus passive learning.
3.	Gives students choices over instructional strategies.
4.	Uses appropriate classroom management techniques to reinforce expectations.
5.	Has developed verbal and nonverbal signals as a means for managing student behavior.</t>
  </si>
  <si>
    <t>Acceptable (1 pt.):  The candidate discusses 2 components of the classroom management plan and includes how the plan supports student learning.  Evidence shows that the candidate:
1.	Establishes, communicates, and maintains high expectations for student participation.
2.	Makes students aware of active versus passive learning.
3.	Gives students choices over instructional strategies.
4.	Uses appropriate classroom management techniques to reinforce expectations.</t>
  </si>
  <si>
    <t>Unacceptable (0 pts.):  The candidate discusses 1 component of the classroom management plan and includes how the plan supports student learning.  The candidate displays deficiencies in the following ways:
1.	Does not establish, communicate, and maintain high expectations for student participation.
2.	Does not make students aware of active versus passive learning.
3.	Does not give students choices over instructional strategies.
4.	Does not use appropriate classroom management techniques to reinforce expectations.</t>
  </si>
  <si>
    <t>9. Recommendations for Improvement
(ACEI 5.1; INTASC 9; CAEP 1.2, 1.5, 3.6)</t>
  </si>
  <si>
    <t>Target (2 pts.):  The candidate articulates areas in need of personal improvement during future instruction and/or through professional development opportunities.  Evidence shows that the candidate:
1.	Collaborates with colleagues to improve personal and team practices facilitating professional dialogue, peer observation and feedback, peer coaching, and other collegial learning activities.
2.	Sets and regularly modifies short and long term professional goals based on self-assessment and analysis of student learning.
3.	Understands the importance of observation and feedback as a means to improve professional practice.</t>
  </si>
  <si>
    <t>Acceptable (1 pt.):  The candidate articulates 1 area in need of personal improvement during future instruction and/or through professional development opportunities.  Evidence shows that the candidate:
1.	Works effectively with colleagues to examine problems of practice, analyze student work, and identify target strategies.
2.	Sets data-based short and long term goals and takes action to meet these goals.</t>
  </si>
  <si>
    <t>Unacceptable (0 pts.):  The candidate does not articulate an area(s) in need of personal improvement during future instruction and/or through professional development opportunities.  The candidate displays deficiencies in the following ways:
1.	Fails to demonstrate evidence in ability to accurately self-assess performance.
2.	Fails to identify areas for professional development.</t>
  </si>
  <si>
    <t>10. Lesson Plan Format
(ACEI 3.1; INTASC 5; CAEP 1.3, 3.5)</t>
  </si>
  <si>
    <t>Target (2 pts.):  The candidate makes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  Evidence shows that the candidate:
1.	Uses well-timed, individualized, developmentally appropriate strategies and language to actively encourage independent, creative, and critical thinking.
2.	Encourages independent, creative, and critical thinking with appropriate use of questions and discussion techniques.
3.	Anticipates confusion by presenting information in multiple ways and clarifying content before students ask questions.
4.	Develops high-level understanding through effective uses of varied levels of questions.</t>
  </si>
  <si>
    <t>Acceptable (1 pt.):  The candidate makes consistent efforts to make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  Evidence shows that the candidate:
1.	Uses developmentally appropriate strategies and language designed to actively encourage independent, creative, and critical thinking.
2.	Employs effective and purposeful questioning techniques during instruction.
3.	Addresses confusion by re-explaining information when asked and ensuring understanding.</t>
  </si>
  <si>
    <t>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The candidate displays deficiencies in the following ways:
1.	Uses language that fails to actively encourage independent, creative, and critical thinking.
2.	Does not employ effective and purposeful questioning techniques during instruction.
3.	Provides unclear or inaccurate information for students’ questions and/or during discussion.</t>
  </si>
  <si>
    <t>Technology is used seamlessly to both enhance instruction and actively by students to increase skillsets and the ability to apply skills in context. Great job!</t>
  </si>
  <si>
    <t>Plans for adaptations are appropriate and align with the unique needs of the learners.</t>
  </si>
  <si>
    <t>Spring 2021</t>
  </si>
  <si>
    <t>Details and connections to the purpose for choices and decisions in classroom environment demonstrate that Emma understands the importance of considering both the student and the impact of the environment on student behaviors and student learning.</t>
  </si>
  <si>
    <t>Emma clearly understands how the standards are meant to guide instruction and learning activities. Activity overview shows the desire to create learning opportunities that are engaging and meaningful to students. Opportunities for assessment and monitoring are also evident in the overview.</t>
  </si>
  <si>
    <t>A thorough discussion of factors influencing teaching and learning is provided. Insights demonstrate that Emma is prepared to think through barriers to learning and leverage decisions within her control to maximize learning opportunities for all students.</t>
  </si>
  <si>
    <t>Emma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</si>
  <si>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The plan for assessment is thorough and detailed. There are numerous opportunities for assessment and progress monitoring occurring naturally throughout the activities. The primary data table identifies growth and mastery. Additional data tables are provided to clearly disaggregate data in an effort to identify patterns and variances in learning among subgroups. Analysis of data demonstrates Emma is able to make meaning from the data which informs future instruction.</t>
  </si>
  <si>
    <t>Multiple strategies for classroom management are included to increase student engagement in learning and to give all students a voice. The strategies discussed contribute to a positive classroom environment! I think you are wise to avoid approaches which utilize punishment as a tool to manipulate behavior. Great reflection.</t>
  </si>
  <si>
    <t>Emma's reflective commentary reflects a genuine desire to learn from others and to perfect her craft. Great job. You are doing wonderful!</t>
  </si>
  <si>
    <t>Exceptional</t>
  </si>
  <si>
    <t>Professional writing, vocabulary, and style throughout.</t>
  </si>
  <si>
    <t>Awesome job.</t>
  </si>
  <si>
    <t>Very well done.</t>
  </si>
  <si>
    <t>OAS: 1.1.R.3, 1.2.R.1, 1.4.R.1,and 1.2.W.1</t>
  </si>
  <si>
    <t>Required curriculum and time limits.</t>
  </si>
  <si>
    <t>Auditory, visual, and kinesthetic learners. Graphic organizers, Whole Group, and Peer Learning.</t>
  </si>
  <si>
    <t>Great!</t>
  </si>
  <si>
    <t>You have provided a data table, but did not offer any analysis of results.  Why did some students not achieve mastery?  Why did some students score lower on the post test?</t>
  </si>
  <si>
    <t>Nice job!</t>
  </si>
  <si>
    <t>Very well done!</t>
  </si>
  <si>
    <t>Nicely done!</t>
  </si>
  <si>
    <t>Oklahoma Academic Standard 6.2.R.1. summarize print and/or nonprint texts, including main ideas and key details, to demonstrate comprehension.</t>
  </si>
  <si>
    <t>Time, curriculum, modifications, and accommodations.</t>
  </si>
  <si>
    <t>Shared specific strategies for varied learning styles.</t>
  </si>
  <si>
    <t>Canvas, Google, Smartboard, Pre and Post-Tests were online.</t>
  </si>
  <si>
    <t>Well done.  Very descriptive data was collected.</t>
  </si>
  <si>
    <t>Nicely done.</t>
  </si>
  <si>
    <t>Very appropriate.</t>
  </si>
  <si>
    <t>Oklahoma Academic Standards: Mathematics 4.A.1.1, 4.A.1.2, 4.A.1.3, 4.N.1.1, and 4.A.1.</t>
  </si>
  <si>
    <t>Time. Personal Strength of Curriculum.</t>
  </si>
  <si>
    <t>Kinesthetic, visual, and oral questioning strategies.</t>
  </si>
  <si>
    <t>Schoology, Kahoot, IXL</t>
  </si>
  <si>
    <t>Very descriptive data table. Well done!</t>
  </si>
  <si>
    <t>Well done!</t>
  </si>
  <si>
    <t>Very appropriate and thoughtful recommendations were provided.</t>
  </si>
  <si>
    <t>Very descriptive. Well done.</t>
  </si>
  <si>
    <t>OAS: 1.1.R.3, 1.1.W.2, 1.2.W.1, and 1.VA.CP.2.2.</t>
  </si>
  <si>
    <t>Time and curriculum.</t>
  </si>
  <si>
    <t>Auditory, visual, and kinesthetic learning styles were intentionally addressed.</t>
  </si>
  <si>
    <t>Ipads. Smartboard.</t>
  </si>
  <si>
    <t>You have supplied the assessment table and results.  However, you have not provided a written analysis of the data.  Why did some student not achieve mastery?</t>
  </si>
  <si>
    <t>Very limited.</t>
  </si>
  <si>
    <t>Great ideas.  Review these ideas when you are setting up your own classroom next year.</t>
  </si>
  <si>
    <t>Very appropriate and thoughtful recommendations.</t>
  </si>
  <si>
    <t>See my comments on your pre/post test.</t>
  </si>
  <si>
    <t>Regan describes the classroom arrangement of her classroom and provides some information of her students.</t>
  </si>
  <si>
    <t>Regan provides the purpose for completing the unit as well as the OAS addressing her unit.</t>
  </si>
  <si>
    <t>Regan provides 3 factors that influence instruction.However, more information is needed about the specific factors that influence instruction and how they were addressed.</t>
  </si>
  <si>
    <t>Regan provides 3 examples of instructional strategies to address kinesthetic, auditory, and visual learners.</t>
  </si>
  <si>
    <t>Regan describes how she integrates technology in the classroom through Kahoot and Google classroom.</t>
  </si>
  <si>
    <t>Regan provides pretest, formative, and summative results. However, analysis of assessment results and two subgroups were not provided.</t>
  </si>
  <si>
    <t>Regan provides a brief explanation of adaptations she provides for her GT, delayed learners, and students with exceptionalities.</t>
  </si>
  <si>
    <t>Regan describes the classroom environment but does not provide specific strategies to maintain a positive classroom environment.</t>
  </si>
  <si>
    <t>Regan provides 3 recommendations for improvement.</t>
  </si>
  <si>
    <t>Regan includes 4 lessons within her unit and provides the required categories for each.</t>
  </si>
  <si>
    <t>Thorough description</t>
  </si>
  <si>
    <t>Well constructed and informative</t>
  </si>
  <si>
    <t>Was a significant strength for Tara throughout her time as a teacher candidate</t>
  </si>
  <si>
    <t>Excellent job on your TWS!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</si>
</sst>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indexed="64"/>
      </bottom>
      <diagonal/>
    </border>
  </borders>
  <cellStyleXfs count="1">
    <xf numFmtId="0" fontId="0" fillId="0" borderId="0" applyAlignment="0">
      <alignment vertical="top" wrapText="1"/>
      <protection locked="0"/>
    </xf>
  </cellStyleXfs>
  <cellXfs count="72">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0" fontId="6" fillId="0" borderId="9" xfId="0" applyFont="1" applyBorder="1" applyAlignment="1" applyProtection="1">
      <alignment horizontal="left"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0" fontId="0" fillId="0" borderId="0" xfId="0" applyFont="1"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0" fillId="0" borderId="0" xfId="0"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NumberFormat="1" applyAlignment="1">
      <alignment horizontal="right" vertical="top"/>
      <protection locked="0"/>
    </xf>
    <xf numFmtId="0" fontId="6" fillId="0" borderId="12" xfId="0" applyFont="1" applyBorder="1" applyAlignment="1" applyProtection="1">
      <alignment horizontal="left" wrapText="1"/>
      <protection hidden="1"/>
    </xf>
    <xf numFmtId="0" fontId="6" fillId="0" borderId="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0" fillId="0" borderId="0" xfId="0" applyAlignment="1" applyProtection="1">
      <alignment horizontal="center" vertical="top" wrapText="1"/>
      <protection hidden="1"/>
    </xf>
    <xf numFmtId="0" fontId="6" fillId="0" borderId="4" xfId="0" applyFont="1" applyBorder="1" applyAlignment="1" applyProtection="1">
      <alignment horizontal="left" vertical="center" wrapText="1"/>
      <protection hidden="1"/>
    </xf>
    <xf numFmtId="0" fontId="7" fillId="0" borderId="16" xfId="0" applyFont="1" applyBorder="1" applyAlignment="1" applyProtection="1">
      <alignment horizontal="center" wrapText="1"/>
      <protection hidden="1"/>
    </xf>
    <xf numFmtId="0" fontId="0" fillId="0" borderId="0" xfId="0" applyAlignment="1" applyProtection="1">
      <alignment horizontal="center" vertical="top" wrapText="1"/>
      <protection hidden="1"/>
    </xf>
    <xf numFmtId="22" fontId="1" fillId="0" borderId="0" xfId="0" applyNumberFormat="1" applyFont="1" applyAlignment="1">
      <alignment horizontal="left" vertical="top"/>
      <protection locked="0"/>
    </xf>
    <xf numFmtId="22" fontId="0" fillId="0" borderId="0" xfId="0" applyNumberFormat="1" applyAlignment="1">
      <alignment vertical="top"/>
      <protection locked="0"/>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top" wrapText="1"/>
      <protection locked="0"/>
    </xf>
    <xf numFmtId="0" fontId="7" fillId="0" borderId="3"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0" fillId="0" borderId="9"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0" fillId="0" borderId="0" xfId="0"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view="pageLayout" topLeftCell="A22" zoomScaleNormal="100" workbookViewId="0">
      <selection activeCell="B7" sqref="B7"/>
    </sheetView>
  </sheetViews>
  <sheetFormatPr defaultColWidth="9.28515625" defaultRowHeight="14.4" x14ac:dyDescent="0.2"/>
  <cols>
    <col min="1" max="1" width="20.85546875" style="7" customWidth="1"/>
    <col min="2" max="2" width="75" style="7" customWidth="1"/>
    <col min="3" max="3" width="7.140625" style="7" bestFit="1" customWidth="1"/>
    <col min="4" max="4" width="10.85546875" style="7" customWidth="1"/>
    <col min="5" max="5" width="8.42578125" style="7" customWidth="1"/>
    <col min="6" max="16384" width="9.28515625" style="7"/>
  </cols>
  <sheetData>
    <row r="1" spans="1:13" s="2" customFormat="1" x14ac:dyDescent="0.2">
      <c r="A1" s="61" t="s">
        <v>5</v>
      </c>
      <c r="B1" s="62"/>
      <c r="C1" s="62"/>
      <c r="D1" s="62"/>
      <c r="E1" s="1"/>
      <c r="F1" s="1"/>
      <c r="G1" s="1"/>
      <c r="H1" s="1"/>
      <c r="I1" s="1"/>
      <c r="J1" s="1"/>
      <c r="K1" s="1"/>
      <c r="L1" s="1"/>
      <c r="M1" s="1"/>
    </row>
    <row r="2" spans="1:13" s="2" customFormat="1" x14ac:dyDescent="0.2">
      <c r="A2" s="63" t="s">
        <v>6</v>
      </c>
      <c r="B2" s="62"/>
      <c r="C2" s="62"/>
      <c r="D2" s="62"/>
      <c r="E2" s="3"/>
      <c r="F2" s="3"/>
      <c r="G2" s="3"/>
      <c r="H2" s="3"/>
      <c r="I2" s="3"/>
      <c r="J2" s="3"/>
      <c r="K2" s="3"/>
      <c r="L2" s="3"/>
      <c r="M2" s="3"/>
    </row>
    <row r="3" spans="1:13" s="2" customFormat="1" x14ac:dyDescent="0.2">
      <c r="A3" s="61" t="s">
        <v>42</v>
      </c>
      <c r="B3" s="62"/>
      <c r="C3" s="62"/>
      <c r="D3" s="62"/>
      <c r="E3" s="1"/>
      <c r="F3" s="1"/>
      <c r="G3" s="1"/>
      <c r="H3" s="1"/>
      <c r="I3" s="1"/>
      <c r="J3" s="1"/>
      <c r="K3" s="1"/>
      <c r="L3" s="1"/>
      <c r="M3" s="1"/>
    </row>
    <row r="4" spans="1:13" s="2" customFormat="1" x14ac:dyDescent="0.2">
      <c r="A4" s="63" t="s">
        <v>85</v>
      </c>
      <c r="B4" s="62"/>
      <c r="C4" s="62"/>
      <c r="D4" s="62"/>
      <c r="E4" s="3"/>
      <c r="F4" s="3"/>
      <c r="G4" s="3"/>
      <c r="H4" s="3"/>
      <c r="I4" s="3"/>
      <c r="J4" s="3"/>
      <c r="K4" s="3"/>
      <c r="L4" s="3"/>
      <c r="M4" s="3"/>
    </row>
    <row r="5" spans="1:13" hidden="1" x14ac:dyDescent="0.2"/>
    <row r="6" spans="1:13" ht="15" customHeight="1" x14ac:dyDescent="0.3">
      <c r="A6" s="4"/>
      <c r="B6" s="4"/>
      <c r="C6" s="5" t="s">
        <v>7</v>
      </c>
      <c r="D6" s="6" t="s">
        <v>8</v>
      </c>
    </row>
    <row r="7" spans="1:13" ht="187.2" x14ac:dyDescent="0.3">
      <c r="A7" s="59" t="s">
        <v>43</v>
      </c>
      <c r="B7" s="41" t="s">
        <v>44</v>
      </c>
      <c r="C7" s="9">
        <f>IFERROR(COUNTIF(Textual!$F$6:$F$504,2),"")</f>
        <v>8</v>
      </c>
      <c r="D7" s="10">
        <f>IFERROR(C7/$C$10,"")</f>
        <v>0.88888888888888884</v>
      </c>
    </row>
    <row r="8" spans="1:13" ht="158.4" x14ac:dyDescent="0.3">
      <c r="A8" s="60"/>
      <c r="B8" s="43" t="s">
        <v>45</v>
      </c>
      <c r="C8" s="9">
        <f>IFERROR(COUNTIF(Textual!$F$6:$F$504,1),"")</f>
        <v>1</v>
      </c>
      <c r="D8" s="10">
        <f t="shared" ref="D8:D9" si="0">IFERROR(C8/$C$10,"")</f>
        <v>0.1111111111111111</v>
      </c>
    </row>
    <row r="9" spans="1:13" ht="144" x14ac:dyDescent="0.3">
      <c r="A9" s="11" t="s">
        <v>3</v>
      </c>
      <c r="B9" s="12" t="s">
        <v>46</v>
      </c>
      <c r="C9" s="9">
        <f>IFERROR(COUNTIF(Textual!$F$6:$F$504,0),"")</f>
        <v>0</v>
      </c>
      <c r="D9" s="10">
        <f t="shared" si="0"/>
        <v>0</v>
      </c>
    </row>
    <row r="10" spans="1:13" x14ac:dyDescent="0.3">
      <c r="A10" s="13">
        <f>SUM(C7*2+C8*1+C9*0)/C10</f>
        <v>1.8888888888888888</v>
      </c>
      <c r="B10" s="14" t="s">
        <v>9</v>
      </c>
      <c r="C10" s="15">
        <f>SUM(C7:C9)</f>
        <v>9</v>
      </c>
      <c r="D10" s="16">
        <f>SUM(D7:D9)</f>
        <v>1</v>
      </c>
    </row>
    <row r="11" spans="1:13" s="20" customFormat="1" x14ac:dyDescent="0.3">
      <c r="A11" s="4"/>
      <c r="B11" s="17"/>
      <c r="C11" s="18"/>
      <c r="D11" s="19"/>
    </row>
    <row r="12" spans="1:13" ht="230.4" x14ac:dyDescent="0.3">
      <c r="A12" s="67" t="s">
        <v>47</v>
      </c>
      <c r="B12" s="51" t="s">
        <v>48</v>
      </c>
      <c r="C12" s="21">
        <f>IFERROR(COUNTIF(Textual!$H$6:$H$504,2),"")</f>
        <v>8</v>
      </c>
      <c r="D12" s="10">
        <f>IFERROR(C12/$C$15,"")</f>
        <v>0.88888888888888884</v>
      </c>
    </row>
    <row r="13" spans="1:13" ht="187.2" x14ac:dyDescent="0.3">
      <c r="A13" s="68"/>
      <c r="B13" s="8" t="s">
        <v>49</v>
      </c>
      <c r="C13" s="21">
        <f>IFERROR(COUNTIF(Textual!$H$6:$H$504,1),"")</f>
        <v>1</v>
      </c>
      <c r="D13" s="10">
        <f t="shared" ref="D13:D14" si="1">IFERROR(C13/$C$15,"")</f>
        <v>0.1111111111111111</v>
      </c>
    </row>
    <row r="14" spans="1:13" ht="201.6" x14ac:dyDescent="0.3">
      <c r="A14" s="22" t="s">
        <v>3</v>
      </c>
      <c r="B14" s="8" t="s">
        <v>50</v>
      </c>
      <c r="C14" s="21">
        <f>IFERROR(COUNTIF(Textual!$H$6:$H$504,0),"")</f>
        <v>0</v>
      </c>
      <c r="D14" s="10">
        <f t="shared" si="1"/>
        <v>0</v>
      </c>
    </row>
    <row r="15" spans="1:13" x14ac:dyDescent="0.3">
      <c r="A15" s="23">
        <f>SUM(C12*2+C13*1+C14*0)/C15</f>
        <v>1.8888888888888888</v>
      </c>
      <c r="B15" s="24" t="s">
        <v>9</v>
      </c>
      <c r="C15" s="15">
        <f>SUM(C12:C14)</f>
        <v>9</v>
      </c>
      <c r="D15" s="16">
        <f>SUM(D12:D14)</f>
        <v>1</v>
      </c>
    </row>
    <row r="16" spans="1:13" s="20" customFormat="1" x14ac:dyDescent="0.3">
      <c r="A16" s="4"/>
      <c r="B16" s="17"/>
      <c r="C16" s="18"/>
      <c r="D16" s="19"/>
    </row>
    <row r="17" spans="1:4" ht="100.8" x14ac:dyDescent="0.3">
      <c r="A17" s="64" t="s">
        <v>51</v>
      </c>
      <c r="B17" s="25" t="s">
        <v>52</v>
      </c>
      <c r="C17" s="26">
        <f>IFERROR(COUNTIF(Textual!$J$6:$J$504,2),"")</f>
        <v>8</v>
      </c>
      <c r="D17" s="10">
        <f>IFERROR(C17/$C$20,"")</f>
        <v>0.88888888888888884</v>
      </c>
    </row>
    <row r="18" spans="1:4" ht="86.4" x14ac:dyDescent="0.3">
      <c r="A18" s="66"/>
      <c r="B18" s="25" t="s">
        <v>53</v>
      </c>
      <c r="C18" s="26">
        <f>IFERROR(COUNTIF(Textual!$J$6:$J$504,1),"")</f>
        <v>1</v>
      </c>
      <c r="D18" s="10">
        <f t="shared" ref="D18:D19" si="2">IFERROR(C18/$C$20,"")</f>
        <v>0.1111111111111111</v>
      </c>
    </row>
    <row r="19" spans="1:4" ht="86.4" x14ac:dyDescent="0.3">
      <c r="A19" s="52" t="s">
        <v>3</v>
      </c>
      <c r="B19" s="25" t="s">
        <v>54</v>
      </c>
      <c r="C19" s="26">
        <f>IFERROR(COUNTIF(Textual!$J$6:$J$504,0),"")</f>
        <v>0</v>
      </c>
      <c r="D19" s="10">
        <f t="shared" si="2"/>
        <v>0</v>
      </c>
    </row>
    <row r="20" spans="1:4" x14ac:dyDescent="0.3">
      <c r="A20" s="13">
        <f>SUM(C17*2+C18*1+C19*0)/C20</f>
        <v>1.8888888888888888</v>
      </c>
      <c r="B20" s="28" t="s">
        <v>9</v>
      </c>
      <c r="C20" s="15">
        <f>SUM(C17:C19)</f>
        <v>9</v>
      </c>
      <c r="D20" s="16">
        <f>SUM(D17:D19)</f>
        <v>1</v>
      </c>
    </row>
    <row r="21" spans="1:4" s="20" customFormat="1" x14ac:dyDescent="0.3">
      <c r="A21" s="4"/>
      <c r="B21" s="17"/>
      <c r="C21" s="18"/>
      <c r="D21" s="19"/>
    </row>
    <row r="22" spans="1:4" ht="129.6" x14ac:dyDescent="0.3">
      <c r="A22" s="64" t="s">
        <v>55</v>
      </c>
      <c r="B22" s="42" t="s">
        <v>56</v>
      </c>
      <c r="C22" s="26">
        <f>IFERROR(COUNTIF(Textual!$L$6:$L$504,2),"")</f>
        <v>8</v>
      </c>
      <c r="D22" s="10">
        <f>IFERROR(C22/$C$25,"")</f>
        <v>0.88888888888888884</v>
      </c>
    </row>
    <row r="23" spans="1:4" ht="100.8" x14ac:dyDescent="0.3">
      <c r="A23" s="66"/>
      <c r="B23" s="42" t="s">
        <v>57</v>
      </c>
      <c r="C23" s="26">
        <f>IFERROR(COUNTIF(Textual!$L$6:$L$504,1),"")</f>
        <v>1</v>
      </c>
      <c r="D23" s="10">
        <f t="shared" ref="D23:D24" si="3">IFERROR(C23/$C$25,"")</f>
        <v>0.1111111111111111</v>
      </c>
    </row>
    <row r="24" spans="1:4" ht="86.4" x14ac:dyDescent="0.3">
      <c r="A24" s="52" t="s">
        <v>3</v>
      </c>
      <c r="B24" s="25" t="s">
        <v>58</v>
      </c>
      <c r="C24" s="26">
        <f>IFERROR(COUNTIF(Textual!$L$6:$L$504,0),"")</f>
        <v>0</v>
      </c>
      <c r="D24" s="10">
        <f t="shared" si="3"/>
        <v>0</v>
      </c>
    </row>
    <row r="25" spans="1:4" x14ac:dyDescent="0.3">
      <c r="A25" s="13">
        <f>SUM(C22*2+C23*1+C24*0)/C25</f>
        <v>1.8888888888888888</v>
      </c>
      <c r="B25" s="28" t="s">
        <v>9</v>
      </c>
      <c r="C25" s="15">
        <f>SUM(C22:C24)</f>
        <v>9</v>
      </c>
      <c r="D25" s="16">
        <f>SUM(D22:D24)</f>
        <v>1</v>
      </c>
    </row>
    <row r="26" spans="1:4" ht="15" customHeight="1" x14ac:dyDescent="0.3">
      <c r="A26" s="4"/>
      <c r="B26" s="4"/>
      <c r="C26" s="5" t="s">
        <v>7</v>
      </c>
      <c r="D26" s="6" t="s">
        <v>8</v>
      </c>
    </row>
    <row r="27" spans="1:4" ht="129.6" x14ac:dyDescent="0.3">
      <c r="A27" s="64" t="s">
        <v>59</v>
      </c>
      <c r="B27" s="42" t="s">
        <v>60</v>
      </c>
      <c r="C27" s="9">
        <f>IFERROR(COUNTIF(Textual!$N$6:$N$504,2),"")</f>
        <v>8</v>
      </c>
      <c r="D27" s="10">
        <f>IFERROR(C27/$C$30,"")</f>
        <v>0.88888888888888884</v>
      </c>
    </row>
    <row r="28" spans="1:4" ht="97.5" customHeight="1" x14ac:dyDescent="0.3">
      <c r="A28" s="66"/>
      <c r="B28" s="42" t="s">
        <v>61</v>
      </c>
      <c r="C28" s="9">
        <f>IFERROR(COUNTIF(Textual!$N$6:$N$504,1),"")</f>
        <v>1</v>
      </c>
      <c r="D28" s="10">
        <f t="shared" ref="D28:D29" si="4">IFERROR(C28/$C$30,"")</f>
        <v>0.1111111111111111</v>
      </c>
    </row>
    <row r="29" spans="1:4" ht="115.2" x14ac:dyDescent="0.3">
      <c r="A29" s="52" t="s">
        <v>3</v>
      </c>
      <c r="B29" s="25" t="s">
        <v>62</v>
      </c>
      <c r="C29" s="9">
        <f>IFERROR(COUNTIF(Textual!$N$6:$N$504,0),"")</f>
        <v>0</v>
      </c>
      <c r="D29" s="10">
        <f t="shared" si="4"/>
        <v>0</v>
      </c>
    </row>
    <row r="30" spans="1:4" x14ac:dyDescent="0.3">
      <c r="A30" s="13">
        <f>SUM(C27*2+C28*1+C29*0)/C30</f>
        <v>1.8888888888888888</v>
      </c>
      <c r="B30" s="28" t="s">
        <v>9</v>
      </c>
      <c r="C30" s="15">
        <f>SUM(C27:C29)</f>
        <v>9</v>
      </c>
      <c r="D30" s="16">
        <f>SUM(D27:D29)</f>
        <v>1</v>
      </c>
    </row>
    <row r="31" spans="1:4" s="20" customFormat="1" x14ac:dyDescent="0.3">
      <c r="A31" s="4"/>
      <c r="B31" s="17"/>
      <c r="C31" s="18"/>
      <c r="D31" s="19"/>
    </row>
    <row r="32" spans="1:4" ht="288" x14ac:dyDescent="0.3">
      <c r="A32" s="64" t="s">
        <v>63</v>
      </c>
      <c r="B32" s="25" t="s">
        <v>64</v>
      </c>
      <c r="C32" s="26">
        <f>IFERROR(COUNTIF(Textual!$P$6:$P$504,2),"")</f>
        <v>6</v>
      </c>
      <c r="D32" s="10">
        <f>IFERROR(C32/$C$35,"")</f>
        <v>0.66666666666666663</v>
      </c>
    </row>
    <row r="33" spans="1:4" ht="201.6" x14ac:dyDescent="0.3">
      <c r="A33" s="65"/>
      <c r="B33" s="42" t="s">
        <v>65</v>
      </c>
      <c r="C33" s="26">
        <f>IFERROR(COUNTIF(Textual!$P$6:$P$504,1),"")</f>
        <v>3</v>
      </c>
      <c r="D33" s="10">
        <f t="shared" ref="D33:D34" si="5">IFERROR(C33/$C$35,"")</f>
        <v>0.33333333333333331</v>
      </c>
    </row>
    <row r="34" spans="1:4" ht="187.2" x14ac:dyDescent="0.3">
      <c r="A34" s="27" t="s">
        <v>3</v>
      </c>
      <c r="B34" s="25" t="s">
        <v>66</v>
      </c>
      <c r="C34" s="26">
        <f>IFERROR(COUNTIF(Textual!$P$6:$P$504,0),"")</f>
        <v>0</v>
      </c>
      <c r="D34" s="10">
        <f t="shared" si="5"/>
        <v>0</v>
      </c>
    </row>
    <row r="35" spans="1:4" x14ac:dyDescent="0.3">
      <c r="A35" s="13">
        <f>SUM(C32*2+C33*1+C34*0)/C35</f>
        <v>1.6666666666666667</v>
      </c>
      <c r="B35" s="28" t="s">
        <v>9</v>
      </c>
      <c r="C35" s="15">
        <f>SUM(C32:C34)</f>
        <v>9</v>
      </c>
      <c r="D35" s="16">
        <f>SUM(D32:D34)</f>
        <v>1</v>
      </c>
    </row>
    <row r="36" spans="1:4" s="20" customFormat="1" x14ac:dyDescent="0.3">
      <c r="A36" s="4"/>
      <c r="B36" s="17"/>
      <c r="C36" s="18"/>
      <c r="D36" s="19"/>
    </row>
    <row r="37" spans="1:4" ht="129.6" x14ac:dyDescent="0.3">
      <c r="A37" s="64" t="s">
        <v>67</v>
      </c>
      <c r="B37" s="25" t="s">
        <v>68</v>
      </c>
      <c r="C37" s="26">
        <f>IFERROR(COUNTIF(Textual!$R$6:$R$504,2),"")</f>
        <v>9</v>
      </c>
      <c r="D37" s="10">
        <f>IFERROR(C37/$C$40,"")</f>
        <v>1</v>
      </c>
    </row>
    <row r="38" spans="1:4" ht="115.2" x14ac:dyDescent="0.3">
      <c r="A38" s="66"/>
      <c r="B38" s="25" t="s">
        <v>69</v>
      </c>
      <c r="C38" s="9">
        <f>IFERROR(COUNTIF(Textual!$R$10:$R$18,1),"")</f>
        <v>0</v>
      </c>
      <c r="D38" s="10">
        <f t="shared" ref="D38:D39" si="6">IFERROR(C38/$C$40,"")</f>
        <v>0</v>
      </c>
    </row>
    <row r="39" spans="1:4" ht="115.2" x14ac:dyDescent="0.3">
      <c r="A39" s="52" t="s">
        <v>3</v>
      </c>
      <c r="B39" s="25" t="s">
        <v>70</v>
      </c>
      <c r="C39" s="9">
        <f>IFERROR(COUNTIF(Textual!$R$10:$R$18,0),"")</f>
        <v>0</v>
      </c>
      <c r="D39" s="10">
        <f t="shared" si="6"/>
        <v>0</v>
      </c>
    </row>
    <row r="40" spans="1:4" x14ac:dyDescent="0.3">
      <c r="A40" s="13">
        <f>SUM(C37*2+C38*1+C39*0)/C40</f>
        <v>2</v>
      </c>
      <c r="B40" s="28" t="s">
        <v>9</v>
      </c>
      <c r="C40" s="15">
        <f>SUM(C37:C39)</f>
        <v>9</v>
      </c>
      <c r="D40" s="16">
        <f>SUM(D37:D39)</f>
        <v>1</v>
      </c>
    </row>
    <row r="41" spans="1:4" s="20" customFormat="1" x14ac:dyDescent="0.3">
      <c r="A41" s="4"/>
      <c r="B41" s="17"/>
      <c r="C41" s="18"/>
      <c r="D41" s="19"/>
    </row>
    <row r="42" spans="1:4" ht="158.4" x14ac:dyDescent="0.3">
      <c r="A42" s="64" t="s">
        <v>71</v>
      </c>
      <c r="B42" s="25" t="s">
        <v>72</v>
      </c>
      <c r="C42" s="26">
        <f>IFERROR(COUNTIF(Textual!$T$6:$T$504,2),"")</f>
        <v>8</v>
      </c>
      <c r="D42" s="10">
        <f>IFERROR(C42/$C$45,"")</f>
        <v>0.88888888888888884</v>
      </c>
    </row>
    <row r="43" spans="1:4" ht="129.6" x14ac:dyDescent="0.3">
      <c r="A43" s="65"/>
      <c r="B43" s="25" t="s">
        <v>73</v>
      </c>
      <c r="C43" s="26">
        <f>IFERROR(COUNTIF(Textual!$T$6:$T$504,1),"")</f>
        <v>1</v>
      </c>
      <c r="D43" s="10">
        <f t="shared" ref="D43:D44" si="7">IFERROR(C43/$C$45,"")</f>
        <v>0.1111111111111111</v>
      </c>
    </row>
    <row r="44" spans="1:4" ht="144" x14ac:dyDescent="0.3">
      <c r="A44" s="27" t="s">
        <v>3</v>
      </c>
      <c r="B44" s="25" t="s">
        <v>74</v>
      </c>
      <c r="C44" s="26">
        <f>IFERROR(COUNTIF(Textual!$T$6:$T$504,0),"")</f>
        <v>0</v>
      </c>
      <c r="D44" s="10">
        <f t="shared" si="7"/>
        <v>0</v>
      </c>
    </row>
    <row r="45" spans="1:4" x14ac:dyDescent="0.3">
      <c r="A45" s="13">
        <f>SUM(C42*2+C43*1+C44*0)/C45</f>
        <v>1.8888888888888888</v>
      </c>
      <c r="B45" s="28" t="s">
        <v>9</v>
      </c>
      <c r="C45" s="15">
        <f>SUM(C42:C44)</f>
        <v>9</v>
      </c>
      <c r="D45" s="16">
        <f>SUM(D42:D44)</f>
        <v>1</v>
      </c>
    </row>
    <row r="46" spans="1:4" ht="15" customHeight="1" x14ac:dyDescent="0.3">
      <c r="A46" s="4"/>
      <c r="B46" s="4"/>
      <c r="C46" s="5" t="s">
        <v>7</v>
      </c>
      <c r="D46" s="6" t="s">
        <v>8</v>
      </c>
    </row>
    <row r="47" spans="1:4" ht="144" x14ac:dyDescent="0.3">
      <c r="A47" s="64" t="s">
        <v>75</v>
      </c>
      <c r="B47" s="25" t="s">
        <v>76</v>
      </c>
      <c r="C47" s="9">
        <f>IFERROR(COUNTIF(Textual!$V$6:$V$504,2),"")</f>
        <v>9</v>
      </c>
      <c r="D47" s="10">
        <f>IFERROR(C47/$C$50,"")</f>
        <v>1</v>
      </c>
    </row>
    <row r="48" spans="1:4" ht="115.2" x14ac:dyDescent="0.3">
      <c r="A48" s="65"/>
      <c r="B48" s="25" t="s">
        <v>77</v>
      </c>
      <c r="C48" s="9">
        <f>IFERROR(COUNTIF(Textual!$V$6:$V$504,1),"")</f>
        <v>0</v>
      </c>
      <c r="D48" s="10">
        <f t="shared" ref="D48:D49" si="8">IFERROR(C48/$C$50,"")</f>
        <v>0</v>
      </c>
    </row>
    <row r="49" spans="1:4" ht="100.8" x14ac:dyDescent="0.3">
      <c r="A49" s="27" t="s">
        <v>3</v>
      </c>
      <c r="B49" s="25" t="s">
        <v>78</v>
      </c>
      <c r="C49" s="9">
        <f>IFERROR(COUNTIF(Textual!$V$6:$V$504,0),"")</f>
        <v>0</v>
      </c>
      <c r="D49" s="10">
        <f t="shared" si="8"/>
        <v>0</v>
      </c>
    </row>
    <row r="50" spans="1:4" x14ac:dyDescent="0.3">
      <c r="A50" s="13">
        <f>SUM(C47*2+C48*1+C49*0)/C50</f>
        <v>2</v>
      </c>
      <c r="B50" s="28" t="s">
        <v>9</v>
      </c>
      <c r="C50" s="15">
        <f>SUM(C47:C49)</f>
        <v>9</v>
      </c>
      <c r="D50" s="16">
        <f>SUM(D47:D49)</f>
        <v>1</v>
      </c>
    </row>
    <row r="51" spans="1:4" s="20" customFormat="1" x14ac:dyDescent="0.3">
      <c r="A51" s="4"/>
      <c r="B51" s="17"/>
      <c r="C51" s="18"/>
      <c r="D51" s="19"/>
    </row>
    <row r="52" spans="1:4" ht="230.4" x14ac:dyDescent="0.3">
      <c r="A52" s="64" t="s">
        <v>79</v>
      </c>
      <c r="B52" s="25" t="s">
        <v>80</v>
      </c>
      <c r="C52" s="26">
        <f>IFERROR(COUNTIF(Textual!$X$6:$X$504,2),"")</f>
        <v>8</v>
      </c>
      <c r="D52" s="10">
        <f>IFERROR(C52/$C$55,"")</f>
        <v>0.88888888888888884</v>
      </c>
    </row>
    <row r="53" spans="1:4" ht="201.6" x14ac:dyDescent="0.3">
      <c r="A53" s="65"/>
      <c r="B53" s="25" t="s">
        <v>81</v>
      </c>
      <c r="C53" s="26">
        <f>IFERROR(COUNTIF(Textual!$X$6:$X$504,1),"")</f>
        <v>1</v>
      </c>
      <c r="D53" s="10">
        <f t="shared" ref="D53:D54" si="9">IFERROR(C53/$C$55,"")</f>
        <v>0.1111111111111111</v>
      </c>
    </row>
    <row r="54" spans="1:4" ht="201.6" x14ac:dyDescent="0.3">
      <c r="A54" s="27" t="s">
        <v>3</v>
      </c>
      <c r="B54" s="25" t="s">
        <v>82</v>
      </c>
      <c r="C54" s="26">
        <f>IFERROR(COUNTIF(Textual!$X$6:$X$504,0),"")</f>
        <v>0</v>
      </c>
      <c r="D54" s="10">
        <f t="shared" si="9"/>
        <v>0</v>
      </c>
    </row>
    <row r="55" spans="1:4" x14ac:dyDescent="0.3">
      <c r="A55" s="13">
        <f>SUM(C52*2+C53*1+C54*0)/C55</f>
        <v>1.8888888888888888</v>
      </c>
      <c r="B55" s="28" t="s">
        <v>9</v>
      </c>
      <c r="C55" s="15">
        <f>SUM(C52:C54)</f>
        <v>9</v>
      </c>
      <c r="D55" s="16">
        <f>SUM(D52:D54)</f>
        <v>1</v>
      </c>
    </row>
    <row r="56" spans="1:4" s="20" customFormat="1" x14ac:dyDescent="0.3">
      <c r="A56" s="4"/>
      <c r="B56" s="17"/>
      <c r="C56" s="18"/>
      <c r="D56" s="19"/>
    </row>
    <row r="57" spans="1:4" ht="28.8" x14ac:dyDescent="0.3">
      <c r="A57" s="64" t="s">
        <v>0</v>
      </c>
      <c r="B57" s="25" t="s">
        <v>10</v>
      </c>
      <c r="C57" s="26">
        <f>IFERROR(COUNTIF(Textual!$Z$6:$Z$504,2),"")</f>
        <v>9</v>
      </c>
      <c r="D57" s="10">
        <f>IFERROR(C57/$C$60,"")</f>
        <v>1</v>
      </c>
    </row>
    <row r="58" spans="1:4" ht="28.8" x14ac:dyDescent="0.3">
      <c r="A58" s="65"/>
      <c r="B58" s="25" t="s">
        <v>11</v>
      </c>
      <c r="C58" s="26">
        <f>IFERROR(COUNTIF(Textual!$Z$6:$Z$504,1),"")</f>
        <v>0</v>
      </c>
      <c r="D58" s="10">
        <f t="shared" ref="D58:D59" si="10">IFERROR(C58/$C$60,"")</f>
        <v>0</v>
      </c>
    </row>
    <row r="59" spans="1:4" ht="28.8" x14ac:dyDescent="0.3">
      <c r="A59" s="27" t="s">
        <v>3</v>
      </c>
      <c r="B59" s="25" t="s">
        <v>12</v>
      </c>
      <c r="C59" s="26">
        <f>IFERROR(COUNTIF(Textual!$Z$6:$Z$504,0),"")</f>
        <v>0</v>
      </c>
      <c r="D59" s="10">
        <f t="shared" si="10"/>
        <v>0</v>
      </c>
    </row>
    <row r="60" spans="1:4" x14ac:dyDescent="0.3">
      <c r="A60" s="13">
        <f>SUM(C57*2+C58*1+C59*0)/C60</f>
        <v>2</v>
      </c>
      <c r="B60" s="28" t="s">
        <v>9</v>
      </c>
      <c r="C60" s="15">
        <f>SUM(C57:C59)</f>
        <v>9</v>
      </c>
      <c r="D60" s="16">
        <f>SUM(D57:D59)</f>
        <v>1</v>
      </c>
    </row>
    <row r="62" spans="1:4" x14ac:dyDescent="0.2">
      <c r="A62" s="29">
        <f>SUM(A60,A55,A50,A45,A40,A35,A30,A25,A20,A15,A10)</f>
        <v>20.888888888888889</v>
      </c>
      <c r="B62" s="56" t="s">
        <v>41</v>
      </c>
      <c r="C62" s="57"/>
      <c r="D62" s="58"/>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ageMargins left="0.5" right="0.5" top="0.5" bottom="0.5" header="0.3" footer="0.3"/>
  <pageSetup orientation="portrait" r:id="rId1"/>
  <rowBreaks count="7" manualBreakCount="7">
    <brk id="15" max="16383" man="1"/>
    <brk id="25" max="16383" man="1"/>
    <brk id="30" max="16383" man="1"/>
    <brk id="40" max="16383" man="1"/>
    <brk id="45" max="16383" man="1"/>
    <brk id="50" max="16383" man="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view="pageLayout" zoomScaleNormal="100" workbookViewId="0">
      <selection activeCell="D27" sqref="D27"/>
    </sheetView>
  </sheetViews>
  <sheetFormatPr defaultColWidth="10.7109375" defaultRowHeight="10.199999999999999" x14ac:dyDescent="0.2"/>
  <cols>
    <col min="1" max="1" width="7.28515625" style="37" bestFit="1" customWidth="1"/>
    <col min="2" max="12" width="7.85546875" style="37" customWidth="1"/>
    <col min="13" max="13" width="9.140625" style="38" bestFit="1" customWidth="1"/>
    <col min="14" max="16384" width="10.7109375" style="33"/>
  </cols>
  <sheetData>
    <row r="1" spans="1:14" ht="15" customHeight="1" x14ac:dyDescent="0.2">
      <c r="A1" s="70" t="s">
        <v>5</v>
      </c>
      <c r="B1" s="70"/>
      <c r="C1" s="70"/>
      <c r="D1" s="70"/>
      <c r="E1" s="70"/>
      <c r="F1" s="70"/>
      <c r="G1" s="70"/>
      <c r="H1" s="70"/>
      <c r="I1" s="70"/>
      <c r="J1" s="70"/>
      <c r="K1" s="70"/>
      <c r="L1" s="70"/>
      <c r="M1" s="70"/>
      <c r="N1" s="70"/>
    </row>
    <row r="2" spans="1:14" ht="15" customHeight="1" x14ac:dyDescent="0.2">
      <c r="A2" s="71" t="s">
        <v>6</v>
      </c>
      <c r="B2" s="71"/>
      <c r="C2" s="71"/>
      <c r="D2" s="71"/>
      <c r="E2" s="71"/>
      <c r="F2" s="71"/>
      <c r="G2" s="71"/>
      <c r="H2" s="71"/>
      <c r="I2" s="71"/>
      <c r="J2" s="71"/>
      <c r="K2" s="71"/>
      <c r="L2" s="71"/>
      <c r="M2" s="71"/>
      <c r="N2" s="71"/>
    </row>
    <row r="3" spans="1:14" ht="15" customHeight="1" x14ac:dyDescent="0.2">
      <c r="A3" s="70" t="s">
        <v>42</v>
      </c>
      <c r="B3" s="70"/>
      <c r="C3" s="70"/>
      <c r="D3" s="70"/>
      <c r="E3" s="70"/>
      <c r="F3" s="70"/>
      <c r="G3" s="70"/>
      <c r="H3" s="70"/>
      <c r="I3" s="70"/>
      <c r="J3" s="70"/>
      <c r="K3" s="70"/>
      <c r="L3" s="70"/>
      <c r="M3" s="70"/>
      <c r="N3" s="70"/>
    </row>
    <row r="4" spans="1:14" ht="15" customHeight="1" x14ac:dyDescent="0.2">
      <c r="A4" s="71" t="s">
        <v>85</v>
      </c>
      <c r="B4" s="71"/>
      <c r="C4" s="71"/>
      <c r="D4" s="71"/>
      <c r="E4" s="71"/>
      <c r="F4" s="71"/>
      <c r="G4" s="71"/>
      <c r="H4" s="71"/>
      <c r="I4" s="71"/>
      <c r="J4" s="71"/>
      <c r="K4" s="71"/>
      <c r="L4" s="71"/>
      <c r="M4" s="71"/>
      <c r="N4" s="71"/>
    </row>
    <row r="5" spans="1:14" x14ac:dyDescent="0.2">
      <c r="A5" s="69"/>
      <c r="B5" s="69"/>
      <c r="C5" s="69"/>
      <c r="D5" s="69"/>
      <c r="E5" s="69"/>
      <c r="F5" s="69"/>
      <c r="G5" s="69"/>
      <c r="H5" s="69"/>
      <c r="I5" s="69"/>
      <c r="J5" s="69"/>
      <c r="K5" s="69"/>
      <c r="L5" s="69"/>
      <c r="M5" s="69"/>
      <c r="N5" s="69"/>
    </row>
    <row r="6" spans="1:14" s="30" customFormat="1" ht="16.2" x14ac:dyDescent="0.2">
      <c r="A6" s="34" t="s">
        <v>2</v>
      </c>
      <c r="B6" s="47" t="s">
        <v>17</v>
      </c>
      <c r="C6" s="47" t="s">
        <v>19</v>
      </c>
      <c r="D6" s="47" t="s">
        <v>21</v>
      </c>
      <c r="E6" s="47" t="s">
        <v>23</v>
      </c>
      <c r="F6" s="47" t="s">
        <v>25</v>
      </c>
      <c r="G6" s="47" t="s">
        <v>27</v>
      </c>
      <c r="H6" s="47" t="s">
        <v>29</v>
      </c>
      <c r="I6" s="47" t="s">
        <v>31</v>
      </c>
      <c r="J6" s="47" t="s">
        <v>33</v>
      </c>
      <c r="K6" s="47" t="s">
        <v>35</v>
      </c>
      <c r="L6" s="47" t="s">
        <v>37</v>
      </c>
      <c r="M6" s="35" t="s">
        <v>3</v>
      </c>
      <c r="N6" s="48" t="s">
        <v>40</v>
      </c>
    </row>
    <row r="7" spans="1:14" s="31" customFormat="1" x14ac:dyDescent="0.2">
      <c r="A7" s="37">
        <v>1</v>
      </c>
      <c r="B7" s="32">
        <f>Textual!F6</f>
        <v>2</v>
      </c>
      <c r="C7" s="32">
        <f>Textual!H6</f>
        <v>2</v>
      </c>
      <c r="D7" s="32">
        <f>Textual!J6</f>
        <v>2</v>
      </c>
      <c r="E7" s="32">
        <f>Textual!L6</f>
        <v>2</v>
      </c>
      <c r="F7" s="32">
        <f>Textual!N6</f>
        <v>2</v>
      </c>
      <c r="G7" s="32">
        <f>Textual!P6</f>
        <v>2</v>
      </c>
      <c r="H7" s="32">
        <f>Textual!R6</f>
        <v>2</v>
      </c>
      <c r="I7" s="32">
        <f>Textual!T6</f>
        <v>2</v>
      </c>
      <c r="J7" s="32">
        <f>Textual!V6</f>
        <v>2</v>
      </c>
      <c r="K7" s="32">
        <f>Textual!X6</f>
        <v>2</v>
      </c>
      <c r="L7" s="32">
        <f>Textual!Z6</f>
        <v>2</v>
      </c>
      <c r="M7" s="36">
        <f>AVERAGE(B7:L7)</f>
        <v>2</v>
      </c>
      <c r="N7" s="46">
        <f>SUM(B7:L7)</f>
        <v>22</v>
      </c>
    </row>
    <row r="8" spans="1:14" s="31" customFormat="1" x14ac:dyDescent="0.2">
      <c r="A8" s="37">
        <v>2</v>
      </c>
      <c r="B8" s="32">
        <f>Textual!F7</f>
        <v>2</v>
      </c>
      <c r="C8" s="32">
        <f>Textual!H7</f>
        <v>2</v>
      </c>
      <c r="D8" s="32">
        <f>Textual!J7</f>
        <v>2</v>
      </c>
      <c r="E8" s="32">
        <f>Textual!L7</f>
        <v>2</v>
      </c>
      <c r="F8" s="32">
        <f>Textual!N7</f>
        <v>2</v>
      </c>
      <c r="G8" s="32">
        <f>Textual!P7</f>
        <v>2</v>
      </c>
      <c r="H8" s="32">
        <f>Textual!R7</f>
        <v>2</v>
      </c>
      <c r="I8" s="32">
        <f>Textual!T7</f>
        <v>2</v>
      </c>
      <c r="J8" s="32">
        <f>Textual!V7</f>
        <v>2</v>
      </c>
      <c r="K8" s="32">
        <f>Textual!X7</f>
        <v>2</v>
      </c>
      <c r="L8" s="32">
        <f>Textual!Z7</f>
        <v>2</v>
      </c>
      <c r="M8" s="36">
        <f>AVERAGE(B8:L8)</f>
        <v>2</v>
      </c>
      <c r="N8" s="46">
        <f>SUM(B8:L8)</f>
        <v>22</v>
      </c>
    </row>
    <row r="9" spans="1:14" s="31" customFormat="1" x14ac:dyDescent="0.2">
      <c r="A9" s="49">
        <v>3</v>
      </c>
      <c r="B9" s="32">
        <f>Textual!F8</f>
        <v>2</v>
      </c>
      <c r="C9" s="32">
        <f>Textual!H8</f>
        <v>2</v>
      </c>
      <c r="D9" s="32">
        <f>Textual!J8</f>
        <v>2</v>
      </c>
      <c r="E9" s="32">
        <f>Textual!L8</f>
        <v>2</v>
      </c>
      <c r="F9" s="32">
        <f>Textual!N8</f>
        <v>2</v>
      </c>
      <c r="G9" s="32">
        <f>Textual!P8</f>
        <v>2</v>
      </c>
      <c r="H9" s="32">
        <f>Textual!R8</f>
        <v>2</v>
      </c>
      <c r="I9" s="32">
        <f>Textual!T8</f>
        <v>2</v>
      </c>
      <c r="J9" s="32">
        <f>Textual!V8</f>
        <v>2</v>
      </c>
      <c r="K9" s="32">
        <f>Textual!X8</f>
        <v>2</v>
      </c>
      <c r="L9" s="32">
        <f>Textual!Z8</f>
        <v>2</v>
      </c>
      <c r="M9" s="36">
        <f t="shared" ref="M9:M10" si="0">AVERAGE(B9:L9)</f>
        <v>2</v>
      </c>
      <c r="N9" s="46">
        <f t="shared" ref="N9:N10" si="1">SUM(B9:L9)</f>
        <v>22</v>
      </c>
    </row>
    <row r="10" spans="1:14" s="31" customFormat="1" x14ac:dyDescent="0.2">
      <c r="A10" s="49">
        <v>4</v>
      </c>
      <c r="B10" s="32">
        <f>Textual!F9</f>
        <v>2</v>
      </c>
      <c r="C10" s="32">
        <f>Textual!H9</f>
        <v>2</v>
      </c>
      <c r="D10" s="32">
        <f>Textual!J9</f>
        <v>2</v>
      </c>
      <c r="E10" s="32">
        <f>Textual!L9</f>
        <v>2</v>
      </c>
      <c r="F10" s="32">
        <f>Textual!N9</f>
        <v>2</v>
      </c>
      <c r="G10" s="32">
        <f>Textual!P9</f>
        <v>1</v>
      </c>
      <c r="H10" s="32">
        <f>Textual!R9</f>
        <v>2</v>
      </c>
      <c r="I10" s="32">
        <f>Textual!T9</f>
        <v>2</v>
      </c>
      <c r="J10" s="32">
        <f>Textual!V9</f>
        <v>2</v>
      </c>
      <c r="K10" s="32">
        <f>Textual!X9</f>
        <v>2</v>
      </c>
      <c r="L10" s="32">
        <f>Textual!Z9</f>
        <v>2</v>
      </c>
      <c r="M10" s="36">
        <f t="shared" si="0"/>
        <v>1.9090909090909092</v>
      </c>
      <c r="N10" s="46">
        <f t="shared" si="1"/>
        <v>21</v>
      </c>
    </row>
    <row r="11" spans="1:14" s="31" customFormat="1" x14ac:dyDescent="0.2">
      <c r="A11" s="50">
        <v>5</v>
      </c>
      <c r="B11" s="32">
        <f>Textual!F10</f>
        <v>2</v>
      </c>
      <c r="C11" s="32">
        <f>Textual!H10</f>
        <v>2</v>
      </c>
      <c r="D11" s="32">
        <f>Textual!J10</f>
        <v>2</v>
      </c>
      <c r="E11" s="32">
        <f>Textual!L10</f>
        <v>2</v>
      </c>
      <c r="F11" s="32">
        <f>Textual!N10</f>
        <v>2</v>
      </c>
      <c r="G11" s="32">
        <f>Textual!P10</f>
        <v>2</v>
      </c>
      <c r="H11" s="32">
        <f>Textual!R10</f>
        <v>2</v>
      </c>
      <c r="I11" s="32">
        <f>Textual!T10</f>
        <v>2</v>
      </c>
      <c r="J11" s="32">
        <f>Textual!V10</f>
        <v>2</v>
      </c>
      <c r="K11" s="32">
        <f>Textual!X10</f>
        <v>2</v>
      </c>
      <c r="L11" s="32">
        <f>Textual!Z10</f>
        <v>2</v>
      </c>
      <c r="M11" s="36">
        <f t="shared" ref="M11:M13" si="2">AVERAGE(B11:L11)</f>
        <v>2</v>
      </c>
      <c r="N11" s="46">
        <f t="shared" ref="N11:N13" si="3">SUM(B11:L11)</f>
        <v>22</v>
      </c>
    </row>
    <row r="12" spans="1:14" s="31" customFormat="1" x14ac:dyDescent="0.2">
      <c r="A12" s="50">
        <v>6</v>
      </c>
      <c r="B12" s="32">
        <f>Textual!F11</f>
        <v>2</v>
      </c>
      <c r="C12" s="32">
        <f>Textual!H11</f>
        <v>2</v>
      </c>
      <c r="D12" s="32">
        <f>Textual!J11</f>
        <v>2</v>
      </c>
      <c r="E12" s="32">
        <f>Textual!L11</f>
        <v>2</v>
      </c>
      <c r="F12" s="32">
        <f>Textual!N11</f>
        <v>2</v>
      </c>
      <c r="G12" s="32">
        <f>Textual!P11</f>
        <v>2</v>
      </c>
      <c r="H12" s="32">
        <f>Textual!R11</f>
        <v>2</v>
      </c>
      <c r="I12" s="32">
        <f>Textual!T11</f>
        <v>2</v>
      </c>
      <c r="J12" s="32">
        <f>Textual!V11</f>
        <v>2</v>
      </c>
      <c r="K12" s="32">
        <f>Textual!X11</f>
        <v>2</v>
      </c>
      <c r="L12" s="32">
        <f>Textual!Z11</f>
        <v>2</v>
      </c>
      <c r="M12" s="36">
        <f t="shared" si="2"/>
        <v>2</v>
      </c>
      <c r="N12" s="46">
        <f t="shared" si="3"/>
        <v>22</v>
      </c>
    </row>
    <row r="13" spans="1:14" s="31" customFormat="1" x14ac:dyDescent="0.2">
      <c r="A13" s="50">
        <v>7</v>
      </c>
      <c r="B13" s="32">
        <f>Textual!F12</f>
        <v>2</v>
      </c>
      <c r="C13" s="32">
        <f>Textual!H12</f>
        <v>2</v>
      </c>
      <c r="D13" s="32">
        <f>Textual!J12</f>
        <v>2</v>
      </c>
      <c r="E13" s="32">
        <f>Textual!L12</f>
        <v>2</v>
      </c>
      <c r="F13" s="32">
        <f>Textual!N12</f>
        <v>2</v>
      </c>
      <c r="G13" s="32">
        <f>Textual!P12</f>
        <v>1</v>
      </c>
      <c r="H13" s="32">
        <f>Textual!R12</f>
        <v>2</v>
      </c>
      <c r="I13" s="32">
        <f>Textual!T12</f>
        <v>2</v>
      </c>
      <c r="J13" s="32">
        <f>Textual!V12</f>
        <v>2</v>
      </c>
      <c r="K13" s="32">
        <f>Textual!X12</f>
        <v>2</v>
      </c>
      <c r="L13" s="32">
        <f>Textual!Z12</f>
        <v>2</v>
      </c>
      <c r="M13" s="36">
        <f t="shared" si="2"/>
        <v>1.9090909090909092</v>
      </c>
      <c r="N13" s="46">
        <f t="shared" si="3"/>
        <v>21</v>
      </c>
    </row>
    <row r="14" spans="1:14" s="31" customFormat="1" x14ac:dyDescent="0.2">
      <c r="A14" s="53">
        <v>8</v>
      </c>
      <c r="B14" s="32">
        <f>Textual!F13</f>
        <v>1</v>
      </c>
      <c r="C14" s="32">
        <f>Textual!H13</f>
        <v>1</v>
      </c>
      <c r="D14" s="32">
        <f>Textual!J13</f>
        <v>1</v>
      </c>
      <c r="E14" s="32">
        <f>Textual!L13</f>
        <v>1</v>
      </c>
      <c r="F14" s="32">
        <f>Textual!N13</f>
        <v>1</v>
      </c>
      <c r="G14" s="32">
        <f>Textual!P13</f>
        <v>1</v>
      </c>
      <c r="H14" s="32">
        <f>Textual!R13</f>
        <v>2</v>
      </c>
      <c r="I14" s="32">
        <f>Textual!T13</f>
        <v>1</v>
      </c>
      <c r="J14" s="32">
        <f>Textual!V13</f>
        <v>2</v>
      </c>
      <c r="K14" s="32">
        <f>Textual!X13</f>
        <v>1</v>
      </c>
      <c r="L14" s="32">
        <f>Textual!Z13</f>
        <v>2</v>
      </c>
      <c r="M14" s="36">
        <f t="shared" ref="M14" si="4">AVERAGE(B14:L14)</f>
        <v>1.2727272727272727</v>
      </c>
      <c r="N14" s="46">
        <f t="shared" ref="N14" si="5">SUM(B14:L14)</f>
        <v>14</v>
      </c>
    </row>
    <row r="15" spans="1:14" s="31" customFormat="1" x14ac:dyDescent="0.2">
      <c r="A15" s="53">
        <v>9</v>
      </c>
      <c r="B15" s="32">
        <f>Textual!F14</f>
        <v>2</v>
      </c>
      <c r="C15" s="32">
        <f>Textual!H14</f>
        <v>2</v>
      </c>
      <c r="D15" s="32">
        <f>Textual!J14</f>
        <v>2</v>
      </c>
      <c r="E15" s="32">
        <f>Textual!L14</f>
        <v>2</v>
      </c>
      <c r="F15" s="32">
        <f>Textual!N14</f>
        <v>2</v>
      </c>
      <c r="G15" s="32">
        <f>Textual!P14</f>
        <v>2</v>
      </c>
      <c r="H15" s="32">
        <f>Textual!R14</f>
        <v>2</v>
      </c>
      <c r="I15" s="32">
        <f>Textual!T14</f>
        <v>2</v>
      </c>
      <c r="J15" s="32">
        <f>Textual!V14</f>
        <v>2</v>
      </c>
      <c r="K15" s="32">
        <f>Textual!X14</f>
        <v>2</v>
      </c>
      <c r="L15" s="32">
        <f>Textual!Z14</f>
        <v>2</v>
      </c>
      <c r="M15" s="36">
        <f t="shared" ref="M15" si="6">AVERAGE(B15:L15)</f>
        <v>2</v>
      </c>
      <c r="N15" s="46">
        <f t="shared" ref="N15" si="7">SUM(B15:L15)</f>
        <v>22</v>
      </c>
    </row>
    <row r="16" spans="1:14" s="31" customFormat="1" x14ac:dyDescent="0.2">
      <c r="A16" s="37"/>
      <c r="B16" s="32"/>
      <c r="C16" s="32"/>
      <c r="D16" s="32"/>
      <c r="E16" s="32"/>
      <c r="F16" s="32"/>
      <c r="G16" s="32"/>
      <c r="H16" s="32"/>
      <c r="I16" s="32"/>
      <c r="J16" s="32"/>
      <c r="K16" s="32"/>
      <c r="L16" s="32"/>
      <c r="M16" s="36"/>
    </row>
    <row r="17" spans="1:14" x14ac:dyDescent="0.2">
      <c r="A17" s="46" t="s">
        <v>4</v>
      </c>
      <c r="B17" s="36">
        <f>AVERAGE(B7:B15)</f>
        <v>1.8888888888888888</v>
      </c>
      <c r="C17" s="36">
        <f t="shared" ref="C17:L17" si="8">AVERAGE(C7:C15)</f>
        <v>1.8888888888888888</v>
      </c>
      <c r="D17" s="36">
        <f t="shared" si="8"/>
        <v>1.8888888888888888</v>
      </c>
      <c r="E17" s="36">
        <f t="shared" si="8"/>
        <v>1.8888888888888888</v>
      </c>
      <c r="F17" s="36">
        <f t="shared" si="8"/>
        <v>1.8888888888888888</v>
      </c>
      <c r="G17" s="36">
        <f t="shared" si="8"/>
        <v>1.6666666666666667</v>
      </c>
      <c r="H17" s="36">
        <f t="shared" si="8"/>
        <v>2</v>
      </c>
      <c r="I17" s="36">
        <f t="shared" si="8"/>
        <v>1.8888888888888888</v>
      </c>
      <c r="J17" s="36">
        <f t="shared" si="8"/>
        <v>2</v>
      </c>
      <c r="K17" s="36">
        <f t="shared" si="8"/>
        <v>1.8888888888888888</v>
      </c>
      <c r="L17" s="36">
        <f t="shared" si="8"/>
        <v>2</v>
      </c>
      <c r="M17" s="36">
        <f>AVERAGE(M7:M15)</f>
        <v>1.8989898989898992</v>
      </c>
      <c r="N17" s="36">
        <f>AVERAGE(N7:N15)</f>
        <v>20.888888888888889</v>
      </c>
    </row>
  </sheetData>
  <sheetProtection sheet="1" objects="1" scenarios="1"/>
  <mergeCells count="5">
    <mergeCell ref="A5:N5"/>
    <mergeCell ref="A1:N1"/>
    <mergeCell ref="A2:N2"/>
    <mergeCell ref="A3:N3"/>
    <mergeCell ref="A4:N4"/>
  </mergeCells>
  <phoneticPr fontId="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C14"/>
  <sheetViews>
    <sheetView tabSelected="1" topLeftCell="C1" workbookViewId="0">
      <selection activeCell="C14" sqref="C14"/>
    </sheetView>
  </sheetViews>
  <sheetFormatPr defaultRowHeight="10.199999999999999" x14ac:dyDescent="0.2"/>
  <cols>
    <col min="1" max="1" width="4" customWidth="1"/>
    <col min="2" max="2" width="10.140625" bestFit="1" customWidth="1"/>
    <col min="3" max="3" width="12.28515625" bestFit="1" customWidth="1"/>
    <col min="4" max="4" width="13.7109375" bestFit="1" customWidth="1"/>
    <col min="5" max="5" width="13" bestFit="1" customWidth="1"/>
    <col min="27" max="27" width="9.7109375" bestFit="1" customWidth="1"/>
    <col min="28" max="28" width="15" bestFit="1" customWidth="1"/>
  </cols>
  <sheetData>
    <row r="1" spans="1:29" s="2" customFormat="1" ht="14.4" x14ac:dyDescent="0.2">
      <c r="A1" s="61" t="s">
        <v>5</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row>
    <row r="2" spans="1:29" s="2" customFormat="1" ht="14.4" x14ac:dyDescent="0.2">
      <c r="A2" s="63" t="s">
        <v>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row>
    <row r="3" spans="1:29" s="2" customFormat="1" ht="14.4" x14ac:dyDescent="0.2">
      <c r="A3" s="61" t="s">
        <v>42</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row>
    <row r="4" spans="1:29" s="2" customFormat="1" ht="14.4" x14ac:dyDescent="0.2">
      <c r="A4" s="63" t="s">
        <v>85</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row>
    <row r="5" spans="1:29" s="44" customFormat="1" ht="40.5" customHeight="1" x14ac:dyDescent="0.2">
      <c r="B5" s="45" t="s">
        <v>13</v>
      </c>
      <c r="C5" s="45" t="s">
        <v>14</v>
      </c>
      <c r="D5" s="45" t="s">
        <v>15</v>
      </c>
      <c r="E5" s="45" t="s">
        <v>16</v>
      </c>
      <c r="F5" s="45" t="s">
        <v>17</v>
      </c>
      <c r="G5" s="45" t="s">
        <v>18</v>
      </c>
      <c r="H5" s="45" t="s">
        <v>19</v>
      </c>
      <c r="I5" s="45" t="s">
        <v>20</v>
      </c>
      <c r="J5" s="45" t="s">
        <v>21</v>
      </c>
      <c r="K5" s="45" t="s">
        <v>22</v>
      </c>
      <c r="L5" s="45" t="s">
        <v>23</v>
      </c>
      <c r="M5" s="45" t="s">
        <v>24</v>
      </c>
      <c r="N5" s="45" t="s">
        <v>25</v>
      </c>
      <c r="O5" s="45" t="s">
        <v>26</v>
      </c>
      <c r="P5" s="45" t="s">
        <v>27</v>
      </c>
      <c r="Q5" s="45" t="s">
        <v>28</v>
      </c>
      <c r="R5" s="45" t="s">
        <v>29</v>
      </c>
      <c r="S5" s="45" t="s">
        <v>30</v>
      </c>
      <c r="T5" s="45" t="s">
        <v>31</v>
      </c>
      <c r="U5" s="45" t="s">
        <v>32</v>
      </c>
      <c r="V5" s="45" t="s">
        <v>33</v>
      </c>
      <c r="W5" s="45" t="s">
        <v>34</v>
      </c>
      <c r="X5" s="45" t="s">
        <v>35</v>
      </c>
      <c r="Y5" s="45" t="s">
        <v>36</v>
      </c>
      <c r="Z5" s="45" t="s">
        <v>37</v>
      </c>
      <c r="AA5" s="45" t="s">
        <v>38</v>
      </c>
      <c r="AB5" s="45" t="s">
        <v>39</v>
      </c>
    </row>
    <row r="6" spans="1:29" s="39" customFormat="1" ht="13.5" customHeight="1" x14ac:dyDescent="0.2">
      <c r="A6" s="39">
        <v>1</v>
      </c>
      <c r="B6" s="39" t="s">
        <v>85</v>
      </c>
      <c r="F6" s="40">
        <v>2</v>
      </c>
      <c r="G6" s="39" t="s">
        <v>86</v>
      </c>
      <c r="H6" s="40">
        <v>2</v>
      </c>
      <c r="I6" s="39" t="s">
        <v>87</v>
      </c>
      <c r="J6" s="40">
        <v>2</v>
      </c>
      <c r="K6" s="39" t="s">
        <v>88</v>
      </c>
      <c r="L6" s="40">
        <v>2</v>
      </c>
      <c r="M6" s="39" t="s">
        <v>89</v>
      </c>
      <c r="N6" s="40">
        <v>2</v>
      </c>
      <c r="O6" s="39" t="s">
        <v>83</v>
      </c>
      <c r="P6" s="40">
        <v>2</v>
      </c>
      <c r="Q6" s="39" t="s">
        <v>90</v>
      </c>
      <c r="R6" s="40">
        <v>2</v>
      </c>
      <c r="S6" s="39" t="s">
        <v>84</v>
      </c>
      <c r="T6" s="40">
        <v>2</v>
      </c>
      <c r="U6" s="39" t="s">
        <v>91</v>
      </c>
      <c r="V6" s="40">
        <v>2</v>
      </c>
      <c r="W6" s="39" t="s">
        <v>92</v>
      </c>
      <c r="X6" s="40">
        <v>2</v>
      </c>
      <c r="Y6" s="39" t="s">
        <v>93</v>
      </c>
      <c r="Z6" s="40">
        <v>2</v>
      </c>
      <c r="AA6" s="39" t="s">
        <v>94</v>
      </c>
      <c r="AB6" s="54">
        <v>44312.417060185187</v>
      </c>
    </row>
    <row r="7" spans="1:29" s="39" customFormat="1" ht="13.5" customHeight="1" x14ac:dyDescent="0.2">
      <c r="A7" s="39">
        <v>2</v>
      </c>
      <c r="B7" s="39" t="s">
        <v>85</v>
      </c>
      <c r="F7" s="40">
        <v>2</v>
      </c>
      <c r="G7" s="39" t="s">
        <v>1</v>
      </c>
      <c r="H7" s="40">
        <v>2</v>
      </c>
      <c r="I7" s="39" t="s">
        <v>1</v>
      </c>
      <c r="J7" s="40">
        <v>2</v>
      </c>
      <c r="K7" s="39" t="s">
        <v>1</v>
      </c>
      <c r="L7" s="40">
        <v>2</v>
      </c>
      <c r="M7" s="39" t="s">
        <v>1</v>
      </c>
      <c r="N7" s="40">
        <v>2</v>
      </c>
      <c r="O7" s="39" t="s">
        <v>1</v>
      </c>
      <c r="P7" s="40">
        <v>2</v>
      </c>
      <c r="Q7" s="39" t="s">
        <v>1</v>
      </c>
      <c r="R7" s="40">
        <v>2</v>
      </c>
      <c r="S7" s="39" t="s">
        <v>1</v>
      </c>
      <c r="T7" s="40">
        <v>2</v>
      </c>
      <c r="U7" s="39" t="s">
        <v>1</v>
      </c>
      <c r="V7" s="40">
        <v>2</v>
      </c>
      <c r="W7" s="39" t="s">
        <v>1</v>
      </c>
      <c r="X7" s="40">
        <v>2</v>
      </c>
      <c r="Y7" s="39" t="s">
        <v>1</v>
      </c>
      <c r="Z7" s="40">
        <v>2</v>
      </c>
      <c r="AA7" s="39" t="s">
        <v>1</v>
      </c>
      <c r="AB7" s="54">
        <v>44315.584155092591</v>
      </c>
    </row>
    <row r="8" spans="1:29" x14ac:dyDescent="0.2">
      <c r="A8" s="39">
        <v>3</v>
      </c>
      <c r="B8" s="39" t="s">
        <v>85</v>
      </c>
      <c r="C8" s="39"/>
      <c r="D8" s="39"/>
      <c r="E8" s="39"/>
      <c r="F8" s="40">
        <v>2</v>
      </c>
      <c r="G8" s="39" t="s">
        <v>1</v>
      </c>
      <c r="H8" s="40">
        <v>2</v>
      </c>
      <c r="I8" s="39" t="s">
        <v>1</v>
      </c>
      <c r="J8" s="40">
        <v>2</v>
      </c>
      <c r="K8" s="39" t="s">
        <v>1</v>
      </c>
      <c r="L8" s="40">
        <v>2</v>
      </c>
      <c r="M8" s="39" t="s">
        <v>1</v>
      </c>
      <c r="N8" s="40">
        <v>2</v>
      </c>
      <c r="O8" s="39" t="s">
        <v>1</v>
      </c>
      <c r="P8" s="40">
        <v>2</v>
      </c>
      <c r="Q8" s="39" t="s">
        <v>1</v>
      </c>
      <c r="R8" s="40">
        <v>2</v>
      </c>
      <c r="S8" s="39" t="s">
        <v>1</v>
      </c>
      <c r="T8" s="40">
        <v>2</v>
      </c>
      <c r="U8" s="39" t="s">
        <v>1</v>
      </c>
      <c r="V8" s="40">
        <v>2</v>
      </c>
      <c r="W8" s="39" t="s">
        <v>1</v>
      </c>
      <c r="X8" s="40">
        <v>2</v>
      </c>
      <c r="Y8" s="39" t="s">
        <v>1</v>
      </c>
      <c r="Z8" s="40">
        <v>2</v>
      </c>
      <c r="AA8" s="39" t="s">
        <v>95</v>
      </c>
      <c r="AB8" s="54">
        <v>44306.686493055553</v>
      </c>
    </row>
    <row r="9" spans="1:29" x14ac:dyDescent="0.2">
      <c r="A9" s="39">
        <v>4</v>
      </c>
      <c r="B9" s="39" t="s">
        <v>85</v>
      </c>
      <c r="C9" s="39"/>
      <c r="D9" s="39"/>
      <c r="E9" s="39"/>
      <c r="F9" s="40">
        <v>2</v>
      </c>
      <c r="G9" s="39" t="s">
        <v>96</v>
      </c>
      <c r="H9" s="40">
        <v>2</v>
      </c>
      <c r="I9" s="39" t="s">
        <v>97</v>
      </c>
      <c r="J9" s="40">
        <v>2</v>
      </c>
      <c r="K9" s="39" t="s">
        <v>98</v>
      </c>
      <c r="L9" s="40">
        <v>2</v>
      </c>
      <c r="M9" s="39" t="s">
        <v>99</v>
      </c>
      <c r="N9" s="40">
        <v>2</v>
      </c>
      <c r="O9" s="39" t="s">
        <v>100</v>
      </c>
      <c r="P9" s="40">
        <v>1</v>
      </c>
      <c r="Q9" s="39" t="s">
        <v>101</v>
      </c>
      <c r="R9" s="40">
        <v>2</v>
      </c>
      <c r="S9" s="39" t="s">
        <v>1</v>
      </c>
      <c r="T9" s="40">
        <v>2</v>
      </c>
      <c r="U9" s="39" t="s">
        <v>102</v>
      </c>
      <c r="V9" s="40">
        <v>2</v>
      </c>
      <c r="W9" s="39" t="s">
        <v>1</v>
      </c>
      <c r="X9" s="40">
        <v>2</v>
      </c>
      <c r="Y9" s="39" t="s">
        <v>103</v>
      </c>
      <c r="Z9" s="40">
        <v>2</v>
      </c>
      <c r="AA9" s="39" t="s">
        <v>1</v>
      </c>
      <c r="AB9" s="54">
        <v>44312.631805555553</v>
      </c>
    </row>
    <row r="10" spans="1:29" x14ac:dyDescent="0.2">
      <c r="A10" s="39">
        <v>5</v>
      </c>
      <c r="B10" s="39" t="s">
        <v>85</v>
      </c>
      <c r="C10" s="39"/>
      <c r="D10" s="39"/>
      <c r="E10" s="39"/>
      <c r="F10" s="40">
        <v>2</v>
      </c>
      <c r="G10" s="39" t="s">
        <v>104</v>
      </c>
      <c r="H10" s="40">
        <v>2</v>
      </c>
      <c r="I10" s="39" t="s">
        <v>105</v>
      </c>
      <c r="J10" s="40">
        <v>2</v>
      </c>
      <c r="K10" s="39" t="s">
        <v>106</v>
      </c>
      <c r="L10" s="40">
        <v>2</v>
      </c>
      <c r="M10" s="39" t="s">
        <v>107</v>
      </c>
      <c r="N10" s="40">
        <v>2</v>
      </c>
      <c r="O10" s="39" t="s">
        <v>108</v>
      </c>
      <c r="P10" s="40">
        <v>2</v>
      </c>
      <c r="Q10" s="39" t="s">
        <v>109</v>
      </c>
      <c r="R10" s="40">
        <v>2</v>
      </c>
      <c r="S10" s="39" t="s">
        <v>110</v>
      </c>
      <c r="T10" s="40">
        <v>2</v>
      </c>
      <c r="U10" s="39" t="s">
        <v>1</v>
      </c>
      <c r="V10" s="40">
        <v>2</v>
      </c>
      <c r="W10" s="39" t="s">
        <v>111</v>
      </c>
      <c r="X10" s="40">
        <v>2</v>
      </c>
      <c r="Y10" s="39" t="s">
        <v>1</v>
      </c>
      <c r="Z10" s="40">
        <v>2</v>
      </c>
      <c r="AA10" s="39" t="s">
        <v>1</v>
      </c>
      <c r="AB10" s="54">
        <v>44312.568506944444</v>
      </c>
    </row>
    <row r="11" spans="1:29" x14ac:dyDescent="0.2">
      <c r="A11" s="39">
        <v>6</v>
      </c>
      <c r="B11" s="39" t="s">
        <v>85</v>
      </c>
      <c r="C11" s="39"/>
      <c r="D11" s="39"/>
      <c r="E11" s="39"/>
      <c r="F11" s="40">
        <v>2</v>
      </c>
      <c r="G11" s="39" t="s">
        <v>1</v>
      </c>
      <c r="H11" s="40">
        <v>2</v>
      </c>
      <c r="I11" s="39" t="s">
        <v>112</v>
      </c>
      <c r="J11" s="40">
        <v>2</v>
      </c>
      <c r="K11" s="39" t="s">
        <v>113</v>
      </c>
      <c r="L11" s="40">
        <v>2</v>
      </c>
      <c r="M11" s="39" t="s">
        <v>114</v>
      </c>
      <c r="N11" s="40">
        <v>2</v>
      </c>
      <c r="O11" s="39" t="s">
        <v>115</v>
      </c>
      <c r="P11" s="40">
        <v>2</v>
      </c>
      <c r="Q11" s="39" t="s">
        <v>116</v>
      </c>
      <c r="R11" s="40">
        <v>2</v>
      </c>
      <c r="S11" s="39" t="s">
        <v>117</v>
      </c>
      <c r="T11" s="40">
        <v>2</v>
      </c>
      <c r="U11" s="39" t="s">
        <v>1</v>
      </c>
      <c r="V11" s="40">
        <v>2</v>
      </c>
      <c r="W11" s="39" t="s">
        <v>118</v>
      </c>
      <c r="X11" s="40">
        <v>2</v>
      </c>
      <c r="Y11" s="39" t="s">
        <v>100</v>
      </c>
      <c r="Z11" s="40">
        <v>2</v>
      </c>
      <c r="AA11" s="39" t="s">
        <v>1</v>
      </c>
      <c r="AB11" s="54">
        <v>44312.618368055555</v>
      </c>
    </row>
    <row r="12" spans="1:29" x14ac:dyDescent="0.2">
      <c r="A12" s="39">
        <v>7</v>
      </c>
      <c r="B12" s="39" t="s">
        <v>85</v>
      </c>
      <c r="C12" s="39"/>
      <c r="D12" s="39"/>
      <c r="E12" s="39"/>
      <c r="F12" s="40">
        <v>2</v>
      </c>
      <c r="G12" s="39" t="s">
        <v>119</v>
      </c>
      <c r="H12" s="40">
        <v>2</v>
      </c>
      <c r="I12" s="39" t="s">
        <v>120</v>
      </c>
      <c r="J12" s="40">
        <v>2</v>
      </c>
      <c r="K12" s="39" t="s">
        <v>121</v>
      </c>
      <c r="L12" s="40">
        <v>2</v>
      </c>
      <c r="M12" s="39" t="s">
        <v>122</v>
      </c>
      <c r="N12" s="40">
        <v>2</v>
      </c>
      <c r="O12" s="39" t="s">
        <v>123</v>
      </c>
      <c r="P12" s="40">
        <v>1</v>
      </c>
      <c r="Q12" s="39" t="s">
        <v>124</v>
      </c>
      <c r="R12" s="40">
        <v>2</v>
      </c>
      <c r="S12" s="39" t="s">
        <v>125</v>
      </c>
      <c r="T12" s="40">
        <v>2</v>
      </c>
      <c r="U12" s="39" t="s">
        <v>126</v>
      </c>
      <c r="V12" s="40">
        <v>2</v>
      </c>
      <c r="W12" s="39" t="s">
        <v>127</v>
      </c>
      <c r="X12" s="40">
        <v>2</v>
      </c>
      <c r="Y12" s="39" t="s">
        <v>128</v>
      </c>
      <c r="Z12" s="40">
        <v>2</v>
      </c>
      <c r="AA12" s="39" t="s">
        <v>1</v>
      </c>
      <c r="AB12" s="54">
        <v>44312.644548611112</v>
      </c>
    </row>
    <row r="13" spans="1:29" x14ac:dyDescent="0.2">
      <c r="A13" s="39">
        <v>8</v>
      </c>
      <c r="B13" t="s">
        <v>85</v>
      </c>
      <c r="F13">
        <v>1</v>
      </c>
      <c r="G13" t="s">
        <v>129</v>
      </c>
      <c r="H13">
        <v>1</v>
      </c>
      <c r="I13" t="s">
        <v>130</v>
      </c>
      <c r="J13">
        <v>1</v>
      </c>
      <c r="K13" t="s">
        <v>131</v>
      </c>
      <c r="L13">
        <v>1</v>
      </c>
      <c r="M13" t="s">
        <v>132</v>
      </c>
      <c r="N13">
        <v>1</v>
      </c>
      <c r="O13" t="s">
        <v>133</v>
      </c>
      <c r="P13">
        <v>1</v>
      </c>
      <c r="Q13" t="s">
        <v>134</v>
      </c>
      <c r="R13">
        <v>2</v>
      </c>
      <c r="S13" t="s">
        <v>135</v>
      </c>
      <c r="T13">
        <v>1</v>
      </c>
      <c r="U13" t="s">
        <v>136</v>
      </c>
      <c r="V13">
        <v>2</v>
      </c>
      <c r="W13" t="s">
        <v>137</v>
      </c>
      <c r="X13">
        <v>1</v>
      </c>
      <c r="Y13" t="s">
        <v>138</v>
      </c>
      <c r="Z13">
        <v>2</v>
      </c>
      <c r="AA13" t="s">
        <v>1</v>
      </c>
      <c r="AB13" s="55">
        <v>44309.47383101852</v>
      </c>
    </row>
    <row r="14" spans="1:29" x14ac:dyDescent="0.2">
      <c r="A14" s="39">
        <v>9</v>
      </c>
      <c r="B14" t="s">
        <v>85</v>
      </c>
      <c r="F14">
        <v>2</v>
      </c>
      <c r="G14" t="s">
        <v>139</v>
      </c>
      <c r="H14">
        <v>2</v>
      </c>
      <c r="I14" t="s">
        <v>1</v>
      </c>
      <c r="J14">
        <v>2</v>
      </c>
      <c r="K14" t="s">
        <v>1</v>
      </c>
      <c r="L14">
        <v>2</v>
      </c>
      <c r="M14" t="s">
        <v>1</v>
      </c>
      <c r="N14">
        <v>2</v>
      </c>
      <c r="O14" t="s">
        <v>1</v>
      </c>
      <c r="P14">
        <v>2</v>
      </c>
      <c r="Q14" t="s">
        <v>140</v>
      </c>
      <c r="R14">
        <v>2</v>
      </c>
      <c r="S14" t="s">
        <v>1</v>
      </c>
      <c r="T14">
        <v>2</v>
      </c>
      <c r="U14" t="s">
        <v>141</v>
      </c>
      <c r="V14">
        <v>2</v>
      </c>
      <c r="W14" t="s">
        <v>1</v>
      </c>
      <c r="X14">
        <v>2</v>
      </c>
      <c r="Y14" t="s">
        <v>1</v>
      </c>
      <c r="Z14">
        <v>2</v>
      </c>
      <c r="AA14" t="s">
        <v>142</v>
      </c>
      <c r="AB14" s="55">
        <v>44316.593587962961</v>
      </c>
    </row>
  </sheetData>
  <sheetProtection sheet="1" objects="1" scenarios="1"/>
  <mergeCells count="4">
    <mergeCell ref="A1:AC1"/>
    <mergeCell ref="A2:AC2"/>
    <mergeCell ref="A3:AC3"/>
    <mergeCell ref="A4:A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62BD14-6BA2-4221-9011-58BCC9FC6AC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76BFAD7-7320-4373-B284-2723BE218B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5716D2-19EA-4733-9398-0A86F23179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2020-12-16T20:35:45Z</cp:lastPrinted>
  <dcterms:created xsi:type="dcterms:W3CDTF">2019-03-05T14:16:01Z</dcterms:created>
  <dcterms:modified xsi:type="dcterms:W3CDTF">2022-04-27T19:06:46Z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