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028"/>
  <workbookPr/>
  <mc:AlternateContent xmlns:mc="http://schemas.openxmlformats.org/markup-compatibility/2006">
    <mc:Choice Requires="x15">
      <x15ac:absPath xmlns:x15ac="http://schemas.microsoft.com/office/spreadsheetml/2010/11/ac" url="C:\Users\aguinagav\Desktop\SP 2021 CAEP TWS\"/>
    </mc:Choice>
  </mc:AlternateContent>
  <xr:revisionPtr revIDLastSave="0" documentId="8_{C1203DED-47F9-4003-8A53-482BBBE2CB5C}" xr6:coauthVersionLast="47" xr6:coauthVersionMax="47" xr10:uidLastSave="{00000000-0000-0000-0000-000000000000}"/>
  <bookViews>
    <workbookView xWindow="-108" yWindow="-108" windowWidth="23256" windowHeight="12456" activeTab="2" xr2:uid="{00000000-000D-0000-FFFF-FFFF00000000}"/>
  </bookViews>
  <sheets>
    <sheet name="Item Analysis" sheetId="3" r:id="rId1"/>
    <sheet name="Numeric" sheetId="2" r:id="rId2"/>
    <sheet name="Textual" sheetId="4" r:id="rId3"/>
  </sheets>
  <definedNames>
    <definedName name="SCP27B2" localSheetId="0">'Item Analysis'!$A$6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8" i="2" l="1"/>
  <c r="C18" i="2"/>
  <c r="D18" i="2"/>
  <c r="E18" i="2"/>
  <c r="F18" i="2"/>
  <c r="G18" i="2"/>
  <c r="H18" i="2"/>
  <c r="I18" i="2"/>
  <c r="J18" i="2"/>
  <c r="K18" i="2"/>
  <c r="L18" i="2"/>
  <c r="B19" i="2"/>
  <c r="C19" i="2"/>
  <c r="D19" i="2"/>
  <c r="E19" i="2"/>
  <c r="F19" i="2"/>
  <c r="G19" i="2"/>
  <c r="H19" i="2"/>
  <c r="I19" i="2"/>
  <c r="J19" i="2"/>
  <c r="K19" i="2"/>
  <c r="L19" i="2"/>
  <c r="B20" i="2"/>
  <c r="C20" i="2"/>
  <c r="D20" i="2"/>
  <c r="E20" i="2"/>
  <c r="F20" i="2"/>
  <c r="G20" i="2"/>
  <c r="H20" i="2"/>
  <c r="I20" i="2"/>
  <c r="J20" i="2"/>
  <c r="K20" i="2"/>
  <c r="L20" i="2"/>
  <c r="B11" i="2"/>
  <c r="C11" i="2"/>
  <c r="D11" i="2"/>
  <c r="E11" i="2"/>
  <c r="F11" i="2"/>
  <c r="G11" i="2"/>
  <c r="H11" i="2"/>
  <c r="I11" i="2"/>
  <c r="J11" i="2"/>
  <c r="K11" i="2"/>
  <c r="L11" i="2"/>
  <c r="B12" i="2"/>
  <c r="C12" i="2"/>
  <c r="D12" i="2"/>
  <c r="E12" i="2"/>
  <c r="F12" i="2"/>
  <c r="G12" i="2"/>
  <c r="H12" i="2"/>
  <c r="I12" i="2"/>
  <c r="J12" i="2"/>
  <c r="K12" i="2"/>
  <c r="L12" i="2"/>
  <c r="B13" i="2"/>
  <c r="C13" i="2"/>
  <c r="D13" i="2"/>
  <c r="E13" i="2"/>
  <c r="F13" i="2"/>
  <c r="G13" i="2"/>
  <c r="H13" i="2"/>
  <c r="I13" i="2"/>
  <c r="J13" i="2"/>
  <c r="K13" i="2"/>
  <c r="L13" i="2"/>
  <c r="B14" i="2"/>
  <c r="C14" i="2"/>
  <c r="D14" i="2"/>
  <c r="E14" i="2"/>
  <c r="F14" i="2"/>
  <c r="G14" i="2"/>
  <c r="H14" i="2"/>
  <c r="I14" i="2"/>
  <c r="J14" i="2"/>
  <c r="K14" i="2"/>
  <c r="L14" i="2"/>
  <c r="B15" i="2"/>
  <c r="C15" i="2"/>
  <c r="D15" i="2"/>
  <c r="E15" i="2"/>
  <c r="F15" i="2"/>
  <c r="G15" i="2"/>
  <c r="H15" i="2"/>
  <c r="I15" i="2"/>
  <c r="J15" i="2"/>
  <c r="K15" i="2"/>
  <c r="L15" i="2"/>
  <c r="B16" i="2"/>
  <c r="C16" i="2"/>
  <c r="D16" i="2"/>
  <c r="E16" i="2"/>
  <c r="F16" i="2"/>
  <c r="G16" i="2"/>
  <c r="H16" i="2"/>
  <c r="I16" i="2"/>
  <c r="J16" i="2"/>
  <c r="K16" i="2"/>
  <c r="L16" i="2"/>
  <c r="B17" i="2"/>
  <c r="C17" i="2"/>
  <c r="D17" i="2"/>
  <c r="E17" i="2"/>
  <c r="F17" i="2"/>
  <c r="G17" i="2"/>
  <c r="H17" i="2"/>
  <c r="I17" i="2"/>
  <c r="J17" i="2"/>
  <c r="K17" i="2"/>
  <c r="L17" i="2"/>
  <c r="C39" i="3"/>
  <c r="C38" i="3"/>
  <c r="M18" i="2" l="1"/>
  <c r="M11" i="2"/>
  <c r="N18" i="2"/>
  <c r="M19" i="2"/>
  <c r="N20" i="2"/>
  <c r="M20" i="2"/>
  <c r="N19" i="2"/>
  <c r="N14" i="2"/>
  <c r="M15" i="2"/>
  <c r="M16" i="2"/>
  <c r="M13" i="2"/>
  <c r="N17" i="2"/>
  <c r="M14" i="2"/>
  <c r="N15" i="2"/>
  <c r="N13" i="2"/>
  <c r="N11" i="2"/>
  <c r="M17" i="2"/>
  <c r="M12" i="2"/>
  <c r="N16" i="2"/>
  <c r="N12" i="2"/>
  <c r="B9" i="2"/>
  <c r="C9" i="2"/>
  <c r="D9" i="2"/>
  <c r="E9" i="2"/>
  <c r="F9" i="2"/>
  <c r="G9" i="2"/>
  <c r="H9" i="2"/>
  <c r="I9" i="2"/>
  <c r="J9" i="2"/>
  <c r="K9" i="2"/>
  <c r="L9" i="2"/>
  <c r="B10" i="2"/>
  <c r="C10" i="2"/>
  <c r="D10" i="2"/>
  <c r="E10" i="2"/>
  <c r="F10" i="2"/>
  <c r="G10" i="2"/>
  <c r="H10" i="2"/>
  <c r="I10" i="2"/>
  <c r="J10" i="2"/>
  <c r="K10" i="2"/>
  <c r="L10" i="2"/>
  <c r="N9" i="2" l="1"/>
  <c r="N10" i="2"/>
  <c r="M10" i="2"/>
  <c r="M9" i="2"/>
  <c r="C59" i="3"/>
  <c r="C58" i="3"/>
  <c r="C57" i="3"/>
  <c r="C54" i="3"/>
  <c r="C53" i="3"/>
  <c r="C52" i="3"/>
  <c r="C49" i="3"/>
  <c r="C48" i="3"/>
  <c r="C47" i="3"/>
  <c r="C44" i="3"/>
  <c r="C43" i="3"/>
  <c r="C42" i="3"/>
  <c r="C34" i="3"/>
  <c r="C33" i="3"/>
  <c r="C32" i="3"/>
  <c r="C29" i="3"/>
  <c r="C28" i="3"/>
  <c r="C27" i="3"/>
  <c r="C37" i="3"/>
  <c r="C24" i="3"/>
  <c r="C23" i="3"/>
  <c r="C22" i="3"/>
  <c r="C19" i="3"/>
  <c r="C18" i="3"/>
  <c r="C17" i="3"/>
  <c r="C12" i="3"/>
  <c r="C14" i="3"/>
  <c r="C13" i="3"/>
  <c r="C7" i="3"/>
  <c r="C9" i="3"/>
  <c r="C8" i="3"/>
  <c r="B8" i="2"/>
  <c r="C8" i="2"/>
  <c r="D8" i="2"/>
  <c r="E8" i="2"/>
  <c r="F8" i="2"/>
  <c r="G8" i="2"/>
  <c r="H8" i="2"/>
  <c r="I8" i="2"/>
  <c r="J8" i="2"/>
  <c r="K8" i="2"/>
  <c r="L8" i="2"/>
  <c r="L7" i="2"/>
  <c r="K7" i="2"/>
  <c r="J7" i="2"/>
  <c r="I7" i="2"/>
  <c r="H7" i="2"/>
  <c r="G7" i="2"/>
  <c r="G22" i="2" s="1"/>
  <c r="F7" i="2"/>
  <c r="E7" i="2"/>
  <c r="E22" i="2" s="1"/>
  <c r="D7" i="2"/>
  <c r="D22" i="2" s="1"/>
  <c r="C7" i="2"/>
  <c r="C22" i="2" s="1"/>
  <c r="B7" i="2"/>
  <c r="H22" i="2" l="1"/>
  <c r="K22" i="2"/>
  <c r="I22" i="2"/>
  <c r="J22" i="2"/>
  <c r="F22" i="2"/>
  <c r="L22" i="2"/>
  <c r="B22" i="2"/>
  <c r="M7" i="2"/>
  <c r="N7" i="2"/>
  <c r="N8" i="2"/>
  <c r="C45" i="3"/>
  <c r="C35" i="3"/>
  <c r="N22" i="2" l="1"/>
  <c r="M8" i="2"/>
  <c r="M22" i="2" s="1"/>
  <c r="C60" i="3"/>
  <c r="C55" i="3"/>
  <c r="D53" i="3" s="1"/>
  <c r="C20" i="3" l="1"/>
  <c r="D17" i="3" s="1"/>
  <c r="D57" i="3"/>
  <c r="D52" i="3"/>
  <c r="D58" i="3"/>
  <c r="C25" i="3"/>
  <c r="D24" i="3" s="1"/>
  <c r="D59" i="3"/>
  <c r="D44" i="3"/>
  <c r="D54" i="3"/>
  <c r="D33" i="3"/>
  <c r="C15" i="3"/>
  <c r="D12" i="3" s="1"/>
  <c r="C40" i="3"/>
  <c r="D38" i="3" s="1"/>
  <c r="C50" i="3"/>
  <c r="D49" i="3" s="1"/>
  <c r="C30" i="3"/>
  <c r="D29" i="3" s="1"/>
  <c r="C10" i="3"/>
  <c r="D18" i="3" l="1"/>
  <c r="D19" i="3"/>
  <c r="D23" i="3"/>
  <c r="D60" i="3"/>
  <c r="D27" i="3"/>
  <c r="D47" i="3"/>
  <c r="A15" i="3"/>
  <c r="D42" i="3"/>
  <c r="D37" i="3"/>
  <c r="D43" i="3"/>
  <c r="D48" i="3"/>
  <c r="D14" i="3"/>
  <c r="D22" i="3"/>
  <c r="D32" i="3"/>
  <c r="D34" i="3"/>
  <c r="D28" i="3"/>
  <c r="D39" i="3"/>
  <c r="A35" i="3"/>
  <c r="D13" i="3"/>
  <c r="D9" i="3"/>
  <c r="D8" i="3"/>
  <c r="D55" i="3"/>
  <c r="D7" i="3"/>
  <c r="A10" i="3"/>
  <c r="D40" i="3" l="1"/>
  <c r="D20" i="3"/>
  <c r="D25" i="3"/>
  <c r="D35" i="3"/>
  <c r="D50" i="3"/>
  <c r="D30" i="3"/>
  <c r="D45" i="3"/>
  <c r="D10" i="3"/>
  <c r="D15" i="3"/>
  <c r="A60" i="3"/>
  <c r="A55" i="3"/>
  <c r="A50" i="3"/>
  <c r="A45" i="3"/>
  <c r="A40" i="3"/>
  <c r="A30" i="3"/>
  <c r="A25" i="3"/>
  <c r="A20" i="3"/>
  <c r="A62" i="3" l="1"/>
</calcChain>
</file>

<file path=xl/sharedStrings.xml><?xml version="1.0" encoding="utf-8"?>
<sst xmlns="http://schemas.openxmlformats.org/spreadsheetml/2006/main" count="295" uniqueCount="189">
  <si>
    <t>11. Grammar, Usage, and Mechanics</t>
  </si>
  <si>
    <t>NV</t>
  </si>
  <si>
    <t>#</t>
  </si>
  <si>
    <t>Mean</t>
  </si>
  <si>
    <t>Mean:</t>
  </si>
  <si>
    <t>SOUTHWESTERN OKLAHOMA STATE UNIVERSITY</t>
  </si>
  <si>
    <t>EVALUATION OF TEACHER CANDIDATE</t>
  </si>
  <si>
    <t>Count</t>
  </si>
  <si>
    <t>Pct</t>
  </si>
  <si>
    <t>Target (2 pts.): The candidate provides a description of the classroom environment, including these 5 components: resources; classroom arrangement; student demographics, culture, and accommodations.</t>
  </si>
  <si>
    <t>Acceptable (1 pt.): The candidate provides a description of the classroom environment, including 4 of 5 components: resources; classroom arrangement; student demographics, culture, and accommodations.</t>
  </si>
  <si>
    <t>Unacceptable (0 pts.): The candidate provides incomplete information of the classroom with less than 4 of the specified components.</t>
  </si>
  <si>
    <t>Total</t>
  </si>
  <si>
    <t>Target (2 pts.): The candidate describes two or more factors that influence instruction: students needs, interests, resources, time limits, candidates personal strengths, and/or required curriculum.</t>
  </si>
  <si>
    <t>Acceptable (1 pt.): The candidate describes one factor that influences unit instruction: students needs, interests, resources, time limits, candidates personal strengths, or required curriculum.</t>
  </si>
  <si>
    <t>Unacceptable (0 pts.): The candidate does not describe a factor that influences unit instruction, such as students needs, interests, resources, time limits, candidates personal strengths, or required curriculum.</t>
  </si>
  <si>
    <t>Target (2 pts.): The candidate includes 4 or more instructional/collaborative strategies, which are inclusive and engaging for students.</t>
  </si>
  <si>
    <t>Acceptable (1 pt.): The candidate includes 3 instructional/collaborative strategies, which are inclusive and engaging for students.</t>
  </si>
  <si>
    <t>Unacceptable (0 pts.): The candidate includes less than 3 instructional/collaborative strategies.</t>
  </si>
  <si>
    <t>Target (2 pts.): The candidate describes 2 ways to technology was integrated throughout the unit to enhance learning.</t>
  </si>
  <si>
    <t>Acceptable (1 pt.): The candidate describes 1 way technology was integrated throughout the unit to enhance learning.</t>
  </si>
  <si>
    <t>Unacceptable (0 pts.): The candidate does not describe at least 1 way technology was integrated throughout the unit.</t>
  </si>
  <si>
    <t>Target (2 pts.): The candidate describes 2 or more adaptations for special populations (students with exceptionalities, gifted, ELLs, and/or delayed learners).</t>
  </si>
  <si>
    <t>Acceptable (1 pt.): The candidate describes 1 adaptation for special populations (students with exceptionalities, gifted, ELLs, or delayed learners).</t>
  </si>
  <si>
    <t>Unacceptable (0 pts.): The candidate does not describe 1 adaptation for special populations (students with exceptionalities, gifted, ELLs or delayed learners).</t>
  </si>
  <si>
    <t>Unacceptable (0 pts.): The candidate discusses 1 component of the classroom management plan. The candidate does not understand the importance of considering young childrens characteristics and need for development and learning.</t>
  </si>
  <si>
    <t>Target (2 pts.): Using the professional standards in the NAEYC Code of Ethical Conduct, the candidate articulates 2 areas in need of personal improvement during future instruction and/or through professional development opportunities.</t>
  </si>
  <si>
    <t>Acceptable (1 pt.): Using the professional standards in the NAEYC Code of Ethical Conduct, the candidate articulates 1 area in need of personal improvement during future instruction and/or through professional development opportunities.</t>
  </si>
  <si>
    <t>Unacceptable (0 pts.): The candidate does not use the professional standards in the NAEYC Code of Ethical Conduct to identify 1 area in need of personal improvement.</t>
  </si>
  <si>
    <t>Target (2 pts.): The candidate has no more than five errors in grammar, usage, and mechanics in the teacher work sample.</t>
  </si>
  <si>
    <t>Acceptable (1 pt.): The candidate has 6-10 errors in grammar, usage, and mechanics in the teacher work sample.</t>
  </si>
  <si>
    <t>Unacceptable (0 pts.): The candidate has more than 10 errors in grammar, usage, and mechanics in the teacher work sample.</t>
  </si>
  <si>
    <t xml:space="preserve">Target (2 pts.):  The candidate uses extensive and ongoing assessments throughout the unit:  pretest, formative, and summative/posttest.  A complete analysis of data is provided, including more than 3 formative assessments administered, an analysis of the post assessment results indicating the percentage of students scoring at an acceptable level, and analysis of two or more subgroups (ethnicity, gender, ELLs, students with exceptionalities, and/or delayed learners).  Content objectives match assessment procedures. </t>
  </si>
  <si>
    <t>Acceptable (1 pt.):  The candidate uses ongoing assessments throughout the unit:  pretest, formative, and summative/posttest.  A complete analysis of data is provided, including 3 formative assessments administered, an analysis of the post assessment results indicating the percentage of students scoring at an acceptable level, and analysis of two or more subgroups (ethnicity, gender, ELLs, students with exceptionalities and/or delayed learners).  Content objectives match assessment procedures.</t>
  </si>
  <si>
    <t xml:space="preserve">Target (2 pts.):  The candidate makes the unit content meaningful through practical applications and integration of students’ prior experiences to promote academic and social competence.  The candidate includes Objectives, Anticipatory Set, Modeling, Guided Practice/Guided Instruction/Monitoring, Independent Practice, Closure, and Adaptations for Special Populations (students with exceptionalities, gifted, and/or ELLs, etc.) in the unit. </t>
  </si>
  <si>
    <t>Acceptable (1 pt.):  The candidate makes consistent efforts to make the content matter meaningful for students through practical applications and students’ prior experiences.  The candidate includes Objectives, Anticipatory Set, Modeling, Guided Practice/Monitoring, Independent Practice, Closure, and Adaptations for Special Populations (students with exceptionalities, gifted, and/or ELLs, etc.) in all lesson plans.</t>
  </si>
  <si>
    <t xml:space="preserve">Unacceptable (0 pts.):  The candidate does not make the unit content meaningful through practical applications and integration of students’ prior experiences.  The lesson plans do not include all of the following: Objectives, Anticipatory Set, Modeling, Guided Practice/Guided Instruction/Monitoring, Independent Practice, Closure, and Adaptations for Special Populations (students with exceptionalities, gifted, ELLs, etc.). </t>
  </si>
  <si>
    <t>Semester</t>
  </si>
  <si>
    <t>TeacherC</t>
  </si>
  <si>
    <t>Universi</t>
  </si>
  <si>
    <t>Cooperat</t>
  </si>
  <si>
    <t>TWS01</t>
  </si>
  <si>
    <t>TWS01_</t>
  </si>
  <si>
    <t>TWS02</t>
  </si>
  <si>
    <t>TWS02_</t>
  </si>
  <si>
    <t>TWS03</t>
  </si>
  <si>
    <t>TWS03_</t>
  </si>
  <si>
    <t>TWS04</t>
  </si>
  <si>
    <t>TWS04_</t>
  </si>
  <si>
    <t>TWS05</t>
  </si>
  <si>
    <t>TWS05_</t>
  </si>
  <si>
    <t>TWS06</t>
  </si>
  <si>
    <t>TWS06_</t>
  </si>
  <si>
    <t>TWS07</t>
  </si>
  <si>
    <t>TWS07_</t>
  </si>
  <si>
    <t>TWS08</t>
  </si>
  <si>
    <t>TWS08_</t>
  </si>
  <si>
    <t>TWS09</t>
  </si>
  <si>
    <t>TWS09_</t>
  </si>
  <si>
    <t>TWS10</t>
  </si>
  <si>
    <t>TWS10_</t>
  </si>
  <si>
    <t>TWS11</t>
  </si>
  <si>
    <t>TWS11_</t>
  </si>
  <si>
    <t>SubmitDa</t>
  </si>
  <si>
    <t>Score Possible 22</t>
  </si>
  <si>
    <t>TOTAL SCORE out of 22 possible points</t>
  </si>
  <si>
    <t>Target (2 pts.):  The candidate includes an extensive introduction of the unit, which includes an overview of the contextual background, Oklahoma Academic Standards, and the content areas(s) of the unit.  The candidate shows evidence of planning for instruction based on knowledge of the students, learning theory, connections across curriculum, and the learning community.</t>
  </si>
  <si>
    <t>Acceptable (1 pt.):  The candidate includes a complete introduction of the unit, which includes an overview of contextual background, Oklahoma Academic Standards, and the content area(s) of the unit.  The candidate shows evidence of planning for instruction based on knowledge of the students, learning theory, connections across curriculum, and the learning community.</t>
  </si>
  <si>
    <t xml:space="preserve">Unacceptable (0 pts.):  The candidate provides incomplete information to introduce the unit.  The candidate does not include an overview of the contextual background, Oklahoma Academic Standards, and the content area(s) of the unit.  The candidate does not show evidence of planning for instruction based on knowledge of students, learning, theory, connections across curriculum, and the learning community.    </t>
  </si>
  <si>
    <t xml:space="preserve">Unacceptable (0 pts.):  The candidate does not use ongoing assessments throughout the unit:  pretest, formative, and summative/posttest.  A complete analysis of data is not provided:  3 formative assessments, analysis of the post assessment results indicating the percentage of students scoring at an acceptable level, and analysis of two or more subgroups (ethnicity, gender, ELLs, students with exceptionalities, and/or delayed learners).    </t>
  </si>
  <si>
    <t xml:space="preserve">Target (2 pts.):  The candidate discusses 3 components of the classroom management plan to effectively create a healthy, respectful, supportive, and challenging learning environment.  The candidate understands the importance of considering young children’s characteristics and needs for development and learning.  </t>
  </si>
  <si>
    <t>Acceptable (1 pt.):  The candidate discusses 3 components of the classroom management plan to effectively create a healthy, respectful, supportive, and challenging learning environment.  The candidate understands the importance of considering young children’s characteristics and needs for development and learning.</t>
  </si>
  <si>
    <t>Teacher Work Sample, Early Childhood</t>
  </si>
  <si>
    <t>1. Classroom Environment and Student Demographics
(NAEYC 2a; INTASC 2; CAEP 1.4)</t>
  </si>
  <si>
    <t>2. Introduction of Unit
(NAEYC 5c; INTASC 4; CAEP 1.4, 3.5)</t>
  </si>
  <si>
    <t>3. Factors Influencing Instruction
(NAEYC 1A; INTASC 7; CAEP 1.5)</t>
  </si>
  <si>
    <t>4. Specific Instructional/Collaborative Strategies
(NAEYC 4C; INTASC 8; CAEP 1.5)</t>
  </si>
  <si>
    <t>5. Integration of Technology into Teaching and Learning
(NAEYC 4B; INTASC 6; CAEP 1.2, 1.3, 1.5, 3.5, 4.1)</t>
  </si>
  <si>
    <t>6. Assessments Tables &amp; Analysis of Results
(NAEYC 3A; INTASC 6; CAEP 1.2, 1.3, 1.5, 3.5, 4.1)</t>
  </si>
  <si>
    <t>7. Adaptations for Special Populations
(NAEYC 5C; INTASC 1; CAEP 1.1, 3.5)</t>
  </si>
  <si>
    <t>8. Classroom Management
(NAEYC 1C; INTASC 3; CAEP 1.4, 2.3)</t>
  </si>
  <si>
    <t>9. Recommendations for Improvement
(NAEYC 6D; INTASC 9; CAEP 1.2, 1.5, 3.6)</t>
  </si>
  <si>
    <t>10. Lesson Plan Format
(NAEYC 5A; INTASC 5; CAEP 1.3, 3.5)</t>
  </si>
  <si>
    <t>Spring 2021</t>
  </si>
  <si>
    <t>Ainslee provides a detailed description of the classroom environment and student demographics, including resources available.</t>
  </si>
  <si>
    <t>Ainslee provides an overview of the OAS and specific areas which will be covered in her unit. She includes learning objectives and understands the importance of planning</t>
  </si>
  <si>
    <t>Virtual format of unit and time factors were notes as well as inability to check for understanding.</t>
  </si>
  <si>
    <t>Visuals/Video, Hands-on,Compare-Contrast</t>
  </si>
  <si>
    <t>Technology essential element with in the unit in a variety of ways.</t>
  </si>
  <si>
    <t>Ainslee has excellent tables and analysis of results of pre and post tests as well as formative information including all noting male and female.</t>
  </si>
  <si>
    <t>Ainslee describes visual aids, procedures, consistent schedule, and transitions.</t>
  </si>
  <si>
    <t>Ainslee has been reflective throughout the semester and has grown.</t>
  </si>
  <si>
    <t>Ainslee has lesson plans missing some components -reasoning was virtual format.</t>
  </si>
  <si>
    <t>bored for board and several mechanics errors.</t>
  </si>
  <si>
    <t>Ashlynn provides a detailed description of her classroom and students. She includes information, such as resources available for teacher and student, classroom management, student demographics, and specific accommodations for diverse students.</t>
  </si>
  <si>
    <t>Ashlynn provided a introduction of the unit that included the learning objectives and cross curricular connections. However, specific OAS standards were not provided or evidence of planning for instruction.</t>
  </si>
  <si>
    <t>Ashlynn described two factors that influences instruction: time management and required curriculum.</t>
  </si>
  <si>
    <t>Ashlynn described for instructional and collaborative strategies and their importance: visualization, inquiry-based instruction, cooperative learning, and individual learning.</t>
  </si>
  <si>
    <t>Ashlynn provides 2 ways in which she integrates technology for teaching and learning.</t>
  </si>
  <si>
    <t>Ashlynn uses ongoing assessments throughout the unit. However, she did not provide a complete analysis of the data (analysis of 2 or more subgroups).</t>
  </si>
  <si>
    <t>Ashlynn provided adaptations for students with exceptionalities and ELs.</t>
  </si>
  <si>
    <t>Ashlynn describes 4 classroom management techniques: callbacks, positive reinforcement/praise, hand signals, and punch cards.</t>
  </si>
  <si>
    <t>Ashlynn understands the importance of furthering her professional growth and provides 2 recommendations for improvement.</t>
  </si>
  <si>
    <t>Spring 21</t>
  </si>
  <si>
    <t>Gave a good breakdown of the resources, demographics, and accommodations, but I was not clear on classroom arrangement or culture.</t>
  </si>
  <si>
    <t>Linked to OAS and real world applicability.</t>
  </si>
  <si>
    <t>Using games, memorization strategies, manipulatives, and "I do, we do, you do"</t>
  </si>
  <si>
    <t>Smartboard and videos</t>
  </si>
  <si>
    <t>The table was informative, but I wanted to know more about the various subgroups included in the TWS</t>
  </si>
  <si>
    <t>A bit unclear on the plan--what are the three rules exactly?  The procedures should be clear for the students to understand.</t>
  </si>
  <si>
    <t>Details and connections to the purpose for choices and decisions in classroom environment demonstrate that Danyelle understands the importance of considering both the student and the impact of the environment on student behaviors and student learning.</t>
  </si>
  <si>
    <t>Danyelle clearly understands how the standards are meant to guide instruction and learning activities. Activity overview shows the desire to create learning opportunities that are engaging and meaningful to students. Opportunities for assessment and monitoring are also evident in the overview.</t>
  </si>
  <si>
    <t>A thorough discussion of factors influencing teaching and learning is provided. Insights demonstrate that Danyelle is prepared to think through barriers to learning and leverage decisions within her control to maximize learning opportunities for all students.</t>
  </si>
  <si>
    <t>Danyelle incorporates numerous instructional strategies appropriate to the various learning styles and needs evident in her classroom. Use of direct instruction in whole group supplemented with group work and independent practice allow for modeling and hands-on engagement allowing for skill mastery.</t>
  </si>
  <si>
    <t>Technology is used seamlessly to both enhance instruction and actively by students to increase skillsets and the ability to apply skills in context. Great job!</t>
  </si>
  <si>
    <t>The plan for assessment is thorough and detailed. There are numerous opportunities for assessment and progress monitoring occurring naturally throughout the activities. The assessment table summarizes the pretest, formative, and summative assessment plans present throughout the unit. The primary data table identifies growth and mastery. Additional data tables are provided to clearly disaggregate data in an effort to identify patterns and variances in learning among subgroups. Analysis of data demonstrates Danyelle is able to make meaning from the data which informs future instruction.</t>
  </si>
  <si>
    <t>Plans for adaptations are appropriate and align with the unique needs of the learners.</t>
  </si>
  <si>
    <t>Multiple strategies for classroom management are included to increase student engagement in learning and to give all students a voice. The strategies discussed contribute to a positive classroom environment! I think you are wise to avoid approaches which utilize punishment as a tool to manipulate behavior. Great reflection.</t>
  </si>
  <si>
    <t>A great reflection here that demonstrates a genuine desire to learn from others and to perfect your craft. Great job. You are doing wonderful!</t>
  </si>
  <si>
    <t>Very detailed lesson format. Easily allows the reader to follow along and visualize the execution of these plans in the classroom. All resources are available and allow the reader to see the integration of teaching, learning, and assessment. Good job!</t>
  </si>
  <si>
    <t>Very professionally written and executed!</t>
  </si>
  <si>
    <t>Emili provides an in-depth description of the school, classroom environment, and student demographics. She provides resources available to her, classroom arrangement, student accommodations to address individual needs, and school and classroom climate.</t>
  </si>
  <si>
    <t>Emili provides a thorough explanation of the unit, which includes the purpose and planning of the unit.  She states the OAS and gives details on how she will address the standards to ensure student mastery.</t>
  </si>
  <si>
    <t>Emili describes three factors that influence instruction: time, IXL program, and incorporating OAS.  She provides reasons why and how she addresses each factor.</t>
  </si>
  <si>
    <t>Emili includes a wide variety of instructional strategies.</t>
  </si>
  <si>
    <t>Emili explains she uses technology for teaching as well as how students use it for learning: apps, IXL, spelling, videos, music, etc.</t>
  </si>
  <si>
    <t>Emili provides multiple assessments. She provides results for pretest and post-test. She also includes analysis of two subgroups: special education and gifted &amp; talented students.</t>
  </si>
  <si>
    <t>Emili provides several adaptations given to her special needs and gifted &amp; talented students.</t>
  </si>
  <si>
    <t>Emili provides classroom management strategies that encourage student participation and address the needs of her students to ensure she maintains a supportive and respectful classroom environment.</t>
  </si>
  <si>
    <t>Emili provides specific areas in which she would like to grow professionally: familiarizing herself with the OAS and use of transitions.</t>
  </si>
  <si>
    <t>All lesson plan include all required components.</t>
  </si>
  <si>
    <t>Details and connections to the purpose for choices and decisions in classroom environment demonstrate that Jenna understands the importance of considering both the student and the impact of the environment on student behaviors and student learning.</t>
  </si>
  <si>
    <t>Jenna clearly understands how the standards are meant to guide instruction and learning activities. Activity overview shows the desire to create learning opportunities that are engaging and meaningful to students. Opportunities for assessment and monitoring are also evident in the overview.</t>
  </si>
  <si>
    <t>A thorough discussion of factors influencing teaching and learning is provided. Insights demonstrate that Jenna is prepared to think through barriers to learning and leverage decisions within her control to maximize learning opportunities for all students.</t>
  </si>
  <si>
    <t>Jenna incorporates numerous instructional strategies appropriate to the various learning styles and needs evident in her classroom. Use of direct instruction in whole group supplemented with group work and independent practice allow for modeling and hands-on engagement allowing for skill mastery.</t>
  </si>
  <si>
    <t>While multiple uses are evident, most focus on passive use of technology instead of active use by students to generate and demonstrate knowledge. Technology is utilized to supplement instruction.</t>
  </si>
  <si>
    <t>The plan for assessment is thorough and detailed. There are numerous opportunities for assessment and progress monitoring occurring naturally throughout the activities. The assessment table summarizes the pretest, formative, and summative assessment plans present throughout the unit. The primary data table identifies growth and mastery. Additional data tables are provided to clearly disaggregate data in an effort to identify patterns and variances in learning among subgroups. Additional analysis needed to fully explicate implications for instruction.</t>
  </si>
  <si>
    <t>Multiple strategies for classroom management are included to increase student engagement in learning and to give all students a voice. The strategies discussed contribute to a positive classroom environment. I would suggest approaches which avoid utilizing rewards and punishment as a tool to manipulate behavior. Consider the connections between instructional choices, engagement, and behavior. Continue to seek out opportunities to better understand approaches to classroom management.</t>
  </si>
  <si>
    <t>A great reflection here that demonstrates a genuine desire to learn from others and to perfect your craft. Great job. Keep heart and keep learning!</t>
  </si>
  <si>
    <t>Detailed descriptions of environment, demographics and resources.</t>
  </si>
  <si>
    <t>Kayleigh includes clear descriptions of teaching, assessment, and learning needs of her students.</t>
  </si>
  <si>
    <t>Factors influencing instruction are described in detail including student needs, time limits, resources and curriculum.</t>
  </si>
  <si>
    <t>A multitude of instructional strategies were planned and implemented throughout the unit.</t>
  </si>
  <si>
    <t>Technology was embedded appropriately.</t>
  </si>
  <si>
    <t>Extensive data was provided and analyzed included focus students.</t>
  </si>
  <si>
    <t>Focus student adaptation were clearly planned, implemented and described.</t>
  </si>
  <si>
    <t>Details related to classroom management was embedded in planning and implemented.</t>
  </si>
  <si>
    <t>Reflection is evident in guided questions.</t>
  </si>
  <si>
    <t>Lesson planning was detailed and concise to meet all requirements.</t>
  </si>
  <si>
    <t>No errors.</t>
  </si>
  <si>
    <t>Kristi provides a detailed description of the classroom environment and student demographics, including resources available.</t>
  </si>
  <si>
    <t>Kristi  provides an overview of the OAS and specific areas which will be covered in her unit. She includes learning objectives and understands the importance of planning.</t>
  </si>
  <si>
    <t>Kristi describes differentiation needs of students, instruction resources, technology, and time management.</t>
  </si>
  <si>
    <t>Kristi describes a variety of instructional strategies which engage her students.</t>
  </si>
  <si>
    <t>Kristi clearly describes technology used and available.</t>
  </si>
  <si>
    <t>Kristi has excellent tables and analysis of results of pre and post tests as well as formative information including all, above grade level and below grade level.</t>
  </si>
  <si>
    <t>Adaptations are clearly described and relevant.</t>
  </si>
  <si>
    <t>Kristi describes procedures, positive reinforcement, and the use of I-messages.</t>
  </si>
  <si>
    <t>Thoughtful reflection.</t>
  </si>
  <si>
    <t>Kristi has 5 detailed and meaningful lesson plans with all indicated sections.</t>
  </si>
  <si>
    <t>One error in mechanics. If you turn to face toward the board (,) missing.</t>
  </si>
  <si>
    <t>Lauren has a detailed description including all components.</t>
  </si>
  <si>
    <t>Lauren unit introduction is informative and detailed.</t>
  </si>
  <si>
    <t>Factors include differentiation, relationship building, and learning styles.</t>
  </si>
  <si>
    <t>Learning styles, cooperative learning groups, direction instruction, and hands-on learning.</t>
  </si>
  <si>
    <t>Future ideas for integration are relevant and thoughtful.</t>
  </si>
  <si>
    <t>Assessment table is organized and displays sub group data.</t>
  </si>
  <si>
    <t>Excellent work on addressing the needs of individual students through differentiation.</t>
  </si>
  <si>
    <t>Lauren included chants, redirection, sign language, student choice, redo, desired expectations, student level conversations, and problem solving.  A true positive guidance model is described that is child-centered. You manage things...you lead people.</t>
  </si>
  <si>
    <t>Lauren demonstrates reflection on the unit and teaching experiences with improvements planned.</t>
  </si>
  <si>
    <t>Excellent detail and description in planning.</t>
  </si>
  <si>
    <t>No errors noted.</t>
  </si>
  <si>
    <t>Great job, Megan</t>
  </si>
  <si>
    <t>Olivia provides a detailed description of the classroom environment and student demographics, including resources available for teachers, parents, and students and accommodations made for student success.</t>
  </si>
  <si>
    <t>Olivia provides an overview of the OAS and specific areas which will be covered in her unit. She includes explains the purpose of the learning objectives and understands the importance of planning for instruction and making connections.</t>
  </si>
  <si>
    <t>Olivia describes time management and diverse needs of students as two factors that influence her instruction.</t>
  </si>
  <si>
    <t>Olivia used these four instructional and collaborative strategies to engage her students: learning centers, higher order thinking questions, hands-on experiences, and summarizing,</t>
  </si>
  <si>
    <t>Olivia provided two ways in which she integrated technology into teaching and learning: using the Smartboard for calendar time and patterning game.</t>
  </si>
  <si>
    <t>Olivia provided an in-depth analysis of her assessment results, including pretest, formative, and summative.  She provided analysis of each as well as 2 specific subgroups. Well done!!</t>
  </si>
  <si>
    <t>Olivia shares the importance of addressing the needs of all students through VAKT. She specified 2 adaptations she used for her unit.</t>
  </si>
  <si>
    <t>Olivia discusses 3 positive and effective classroom management strategies she uses in her classroom.</t>
  </si>
  <si>
    <t>Olivia expresses classroom management as one of her areas for improvement as well as ways in which she can vary her classroom situations.</t>
  </si>
  <si>
    <t>Olivia includes 3 lesson plans she completed for her unit.</t>
  </si>
  <si>
    <t>Need to list modifications in the lesson plans, not just the table.</t>
  </si>
  <si>
    <t>Details and connections to the purpose for choices and decisions in classroom environment demonstrate that Sierra understands the importance of considering both the student and the impact of the environment on student behaviors and student learning.</t>
  </si>
  <si>
    <t>Sierra clearly understands how the standards are meant to guide instruction and learning activities. Activity overview shows the desire to create learning opportunities that are engaging and meaningful to students. Opportunities for assessment and monitoring are also evident in the overview.</t>
  </si>
  <si>
    <t>A thorough discussion of factors influencing teaching and learning is provided. Insights demonstrate that Sierra is prepared to think through barriers to learning and leverage decisions within her control to maximize learning opportunities for all students.</t>
  </si>
  <si>
    <t>Sierra incorporates numerous instructional strategies appropriate to the various learning styles and needs evident in her classroom. Use of direct instruction in whole group supplemented with group work and independent practice allow for modeling and hands-on engagement allowing for skill mastery.</t>
  </si>
  <si>
    <t>The plan for assessment is thorough and detailed. There are numerous opportunities for assessment and progress monitoring occurring naturally throughout the activities. The assessment table summarizes the pretest, formative, and summative assessment plans present throughout the unit. The primary data table identifies growth and mastery. Additional data tables are provided to clearly disaggregate data in an effort to identify patterns and variances in learning among subgroups. Analysis of data demonstrates Sierra is able to make meaning from the data which informs future instruction.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</si>
</sst>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8"/>
      <name val="MS Sans Serif"/>
    </font>
    <font>
      <sz val="8"/>
      <color indexed="12"/>
      <name val="MS Sans Serif"/>
    </font>
    <font>
      <b/>
      <sz val="8"/>
      <name val="MS Sans Serif"/>
    </font>
    <font>
      <b/>
      <i/>
      <sz val="11"/>
      <name val="Calibri"/>
      <family val="2"/>
      <scheme val="minor"/>
    </font>
    <font>
      <b/>
      <sz val="11"/>
      <name val="Calibri"/>
      <family val="2"/>
      <scheme val="minor"/>
    </font>
    <font>
      <sz val="11"/>
      <name val="Calibri"/>
      <family val="2"/>
      <scheme val="minor"/>
    </font>
    <font>
      <sz val="11"/>
      <color rgb="FF000000"/>
      <name val="Calibri"/>
      <family val="2"/>
      <scheme val="minor"/>
    </font>
    <font>
      <b/>
      <sz val="11"/>
      <color rgb="FF000000"/>
      <name val="Calibri"/>
      <family val="2"/>
      <scheme val="minor"/>
    </font>
    <font>
      <b/>
      <i/>
      <sz val="11"/>
      <color rgb="FF000000"/>
      <name val="Calibri"/>
      <family val="2"/>
      <scheme val="minor"/>
    </font>
    <font>
      <b/>
      <sz val="6"/>
      <name val="MS Sans Serif"/>
    </font>
  </fonts>
  <fills count="2">
    <fill>
      <patternFill patternType="none"/>
    </fill>
    <fill>
      <patternFill patternType="gray125"/>
    </fill>
  </fills>
  <borders count="16">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indexed="64"/>
      </top>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bottom style="thin">
        <color indexed="64"/>
      </bottom>
      <diagonal/>
    </border>
    <border>
      <left style="thin">
        <color rgb="FF000000"/>
      </left>
      <right style="thin">
        <color rgb="FF000000"/>
      </right>
      <top/>
      <bottom/>
      <diagonal/>
    </border>
    <border>
      <left style="thin">
        <color indexed="64"/>
      </left>
      <right style="thin">
        <color rgb="FF000000"/>
      </right>
      <top style="thin">
        <color indexed="64"/>
      </top>
      <bottom style="thin">
        <color rgb="FF000000"/>
      </bottom>
      <diagonal/>
    </border>
    <border>
      <left style="thin">
        <color rgb="FF000000"/>
      </left>
      <right style="thin">
        <color rgb="FF000000"/>
      </right>
      <top style="thin">
        <color indexed="64"/>
      </top>
      <bottom style="thin">
        <color rgb="FF000000"/>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auto="1"/>
      </left>
      <right/>
      <top style="thin">
        <color auto="1"/>
      </top>
      <bottom style="thin">
        <color auto="1"/>
      </bottom>
      <diagonal/>
    </border>
    <border>
      <left/>
      <right/>
      <top style="thin">
        <color auto="1"/>
      </top>
      <bottom style="thin">
        <color auto="1"/>
      </bottom>
      <diagonal/>
    </border>
  </borders>
  <cellStyleXfs count="1">
    <xf numFmtId="0" fontId="0" fillId="0" borderId="0" applyAlignment="0">
      <alignment vertical="top" wrapText="1"/>
      <protection locked="0"/>
    </xf>
  </cellStyleXfs>
  <cellXfs count="71">
    <xf numFmtId="0" fontId="0" fillId="0" borderId="0" xfId="0" applyAlignment="1">
      <alignment vertical="top"/>
      <protection locked="0"/>
    </xf>
    <xf numFmtId="0" fontId="3" fillId="0" borderId="0" xfId="0" applyFont="1" applyAlignment="1" applyProtection="1">
      <alignment horizontal="center" vertical="top"/>
      <protection hidden="1"/>
    </xf>
    <xf numFmtId="0" fontId="5" fillId="0" borderId="0" xfId="0" applyFont="1" applyAlignment="1" applyProtection="1">
      <alignment horizontal="left" vertical="top"/>
      <protection hidden="1"/>
    </xf>
    <xf numFmtId="0" fontId="4" fillId="0" borderId="0" xfId="0" applyFont="1" applyAlignment="1" applyProtection="1">
      <alignment horizontal="center" vertical="top"/>
      <protection hidden="1"/>
    </xf>
    <xf numFmtId="0" fontId="6" fillId="0" borderId="0" xfId="0" applyFont="1" applyBorder="1" applyAlignment="1" applyProtection="1">
      <alignment horizontal="center" wrapText="1"/>
      <protection hidden="1"/>
    </xf>
    <xf numFmtId="0" fontId="7" fillId="0" borderId="4" xfId="0" applyFont="1" applyBorder="1" applyAlignment="1" applyProtection="1">
      <alignment horizontal="right" wrapText="1"/>
      <protection hidden="1"/>
    </xf>
    <xf numFmtId="0" fontId="7" fillId="0" borderId="7" xfId="0" applyFont="1" applyBorder="1" applyAlignment="1" applyProtection="1">
      <alignment horizontal="right" wrapText="1"/>
      <protection hidden="1"/>
    </xf>
    <xf numFmtId="0" fontId="5" fillId="0" borderId="0" xfId="0" applyFont="1" applyAlignment="1" applyProtection="1">
      <alignment vertical="top"/>
      <protection hidden="1"/>
    </xf>
    <xf numFmtId="0" fontId="6" fillId="0" borderId="4" xfId="0" applyFont="1" applyBorder="1" applyAlignment="1" applyProtection="1">
      <alignment horizontal="left" wrapText="1"/>
      <protection hidden="1"/>
    </xf>
    <xf numFmtId="0" fontId="6" fillId="0" borderId="6" xfId="0" applyFont="1" applyBorder="1" applyAlignment="1" applyProtection="1">
      <alignment horizontal="right" wrapText="1"/>
      <protection hidden="1"/>
    </xf>
    <xf numFmtId="10" fontId="6" fillId="0" borderId="1" xfId="0" applyNumberFormat="1" applyFont="1" applyBorder="1" applyAlignment="1" applyProtection="1">
      <alignment horizontal="right" wrapText="1"/>
      <protection hidden="1"/>
    </xf>
    <xf numFmtId="0" fontId="7" fillId="0" borderId="9" xfId="0" applyFont="1" applyBorder="1" applyAlignment="1" applyProtection="1">
      <alignment horizontal="center" wrapText="1"/>
      <protection hidden="1"/>
    </xf>
    <xf numFmtId="0" fontId="6" fillId="0" borderId="9" xfId="0" applyFont="1" applyBorder="1" applyAlignment="1" applyProtection="1">
      <alignment horizontal="left" wrapText="1"/>
      <protection hidden="1"/>
    </xf>
    <xf numFmtId="2" fontId="7" fillId="0" borderId="4" xfId="0" applyNumberFormat="1" applyFont="1" applyBorder="1" applyAlignment="1" applyProtection="1">
      <alignment horizontal="center" wrapText="1"/>
      <protection hidden="1"/>
    </xf>
    <xf numFmtId="0" fontId="8" fillId="0" borderId="4" xfId="0" applyFont="1" applyBorder="1" applyAlignment="1" applyProtection="1">
      <alignment horizontal="left" wrapText="1"/>
      <protection hidden="1"/>
    </xf>
    <xf numFmtId="0" fontId="6" fillId="0" borderId="4" xfId="0" applyFont="1" applyBorder="1" applyAlignment="1" applyProtection="1">
      <alignment horizontal="right" wrapText="1"/>
      <protection hidden="1"/>
    </xf>
    <xf numFmtId="10" fontId="6" fillId="0" borderId="4" xfId="0" applyNumberFormat="1" applyFont="1" applyBorder="1" applyAlignment="1" applyProtection="1">
      <alignment horizontal="right" wrapText="1"/>
      <protection hidden="1"/>
    </xf>
    <xf numFmtId="0" fontId="8" fillId="0" borderId="0" xfId="0" applyFont="1" applyBorder="1" applyAlignment="1" applyProtection="1">
      <alignment horizontal="left" wrapText="1"/>
      <protection hidden="1"/>
    </xf>
    <xf numFmtId="0" fontId="6" fillId="0" borderId="0" xfId="0" applyFont="1" applyBorder="1" applyAlignment="1" applyProtection="1">
      <alignment horizontal="right" wrapText="1"/>
      <protection hidden="1"/>
    </xf>
    <xf numFmtId="10" fontId="6" fillId="0" borderId="0" xfId="0" applyNumberFormat="1" applyFont="1" applyBorder="1" applyAlignment="1" applyProtection="1">
      <alignment horizontal="right" wrapText="1"/>
      <protection hidden="1"/>
    </xf>
    <xf numFmtId="0" fontId="5" fillId="0" borderId="0" xfId="0" applyFont="1" applyBorder="1" applyAlignment="1" applyProtection="1">
      <alignment vertical="top"/>
      <protection hidden="1"/>
    </xf>
    <xf numFmtId="0" fontId="6" fillId="0" borderId="10" xfId="0" applyFont="1" applyBorder="1" applyAlignment="1" applyProtection="1">
      <alignment horizontal="right" wrapText="1"/>
      <protection hidden="1"/>
    </xf>
    <xf numFmtId="0" fontId="7" fillId="0" borderId="4" xfId="0" applyFont="1" applyBorder="1" applyAlignment="1" applyProtection="1">
      <alignment horizontal="center" wrapText="1"/>
      <protection hidden="1"/>
    </xf>
    <xf numFmtId="2" fontId="7" fillId="0" borderId="8" xfId="0" applyNumberFormat="1" applyFont="1" applyBorder="1" applyAlignment="1" applyProtection="1">
      <alignment horizontal="center" wrapText="1"/>
      <protection hidden="1"/>
    </xf>
    <xf numFmtId="0" fontId="8" fillId="0" borderId="3" xfId="0" applyFont="1" applyBorder="1" applyAlignment="1" applyProtection="1">
      <alignment horizontal="left" wrapText="1"/>
      <protection hidden="1"/>
    </xf>
    <xf numFmtId="0" fontId="6" fillId="0" borderId="1" xfId="0" applyFont="1" applyBorder="1" applyAlignment="1" applyProtection="1">
      <alignment horizontal="left" wrapText="1"/>
      <protection hidden="1"/>
    </xf>
    <xf numFmtId="0" fontId="6" fillId="0" borderId="11" xfId="0" applyFont="1" applyBorder="1" applyAlignment="1" applyProtection="1">
      <alignment horizontal="right" wrapText="1"/>
      <protection hidden="1"/>
    </xf>
    <xf numFmtId="0" fontId="7" fillId="0" borderId="2" xfId="0" applyFont="1" applyBorder="1" applyAlignment="1" applyProtection="1">
      <alignment horizontal="center" wrapText="1"/>
      <protection hidden="1"/>
    </xf>
    <xf numFmtId="0" fontId="8" fillId="0" borderId="1" xfId="0" applyFont="1" applyBorder="1" applyAlignment="1" applyProtection="1">
      <alignment horizontal="left" wrapText="1"/>
      <protection hidden="1"/>
    </xf>
    <xf numFmtId="2" fontId="4" fillId="0" borderId="4" xfId="0" applyNumberFormat="1" applyFont="1" applyBorder="1" applyAlignment="1" applyProtection="1">
      <alignment horizontal="center" vertical="top"/>
      <protection hidden="1"/>
    </xf>
    <xf numFmtId="0" fontId="2" fillId="0" borderId="0" xfId="0" applyFont="1" applyAlignment="1" applyProtection="1">
      <alignment horizontal="left" wrapText="1"/>
      <protection hidden="1"/>
    </xf>
    <xf numFmtId="0" fontId="0" fillId="0" borderId="0" xfId="0" applyAlignment="1" applyProtection="1">
      <alignment horizontal="left" vertical="top" wrapText="1"/>
      <protection hidden="1"/>
    </xf>
    <xf numFmtId="0" fontId="0" fillId="0" borderId="0" xfId="0" applyNumberFormat="1" applyAlignment="1" applyProtection="1">
      <alignment horizontal="center" vertical="top" wrapText="1"/>
      <protection hidden="1"/>
    </xf>
    <xf numFmtId="0" fontId="0" fillId="0" borderId="0" xfId="0" applyFont="1" applyAlignment="1" applyProtection="1">
      <alignment horizontal="left" vertical="top" wrapText="1"/>
      <protection hidden="1"/>
    </xf>
    <xf numFmtId="49" fontId="2" fillId="0" borderId="0" xfId="0" applyNumberFormat="1" applyFont="1" applyAlignment="1" applyProtection="1">
      <alignment horizontal="center" wrapText="1"/>
      <protection hidden="1"/>
    </xf>
    <xf numFmtId="0" fontId="2" fillId="0" borderId="0" xfId="0" applyFont="1" applyAlignment="1" applyProtection="1">
      <alignment horizontal="center" wrapText="1"/>
      <protection hidden="1"/>
    </xf>
    <xf numFmtId="2" fontId="2" fillId="0" borderId="0" xfId="0" applyNumberFormat="1" applyFont="1" applyAlignment="1" applyProtection="1">
      <alignment horizontal="center" vertical="top" wrapText="1"/>
      <protection hidden="1"/>
    </xf>
    <xf numFmtId="0" fontId="0" fillId="0" borderId="0" xfId="0" applyAlignment="1" applyProtection="1">
      <alignment horizontal="center" vertical="top" wrapText="1"/>
      <protection hidden="1"/>
    </xf>
    <xf numFmtId="0" fontId="0" fillId="0" borderId="0" xfId="0" applyFont="1" applyAlignment="1" applyProtection="1">
      <alignment horizontal="center" vertical="top" wrapText="1"/>
      <protection hidden="1"/>
    </xf>
    <xf numFmtId="0" fontId="0" fillId="0" borderId="0" xfId="0" applyAlignment="1">
      <alignment horizontal="left" vertical="top"/>
      <protection locked="0"/>
    </xf>
    <xf numFmtId="0" fontId="0" fillId="0" borderId="0" xfId="0" applyNumberFormat="1" applyAlignment="1">
      <alignment horizontal="right" vertical="top"/>
      <protection locked="0"/>
    </xf>
    <xf numFmtId="0" fontId="6" fillId="0" borderId="12" xfId="0" applyFont="1" applyBorder="1" applyAlignment="1" applyProtection="1">
      <alignment horizontal="left" wrapText="1"/>
      <protection hidden="1"/>
    </xf>
    <xf numFmtId="0" fontId="6" fillId="0" borderId="1" xfId="0" applyFont="1" applyBorder="1" applyAlignment="1" applyProtection="1">
      <alignment horizontal="left" vertical="center" wrapText="1"/>
      <protection hidden="1"/>
    </xf>
    <xf numFmtId="0" fontId="6" fillId="0" borderId="12" xfId="0" applyFont="1" applyBorder="1" applyAlignment="1" applyProtection="1">
      <alignment horizontal="left" vertical="center" wrapText="1"/>
      <protection hidden="1"/>
    </xf>
    <xf numFmtId="0" fontId="2" fillId="0" borderId="0" xfId="0" applyFont="1" applyAlignment="1">
      <alignment horizontal="left" vertical="center"/>
      <protection locked="0"/>
    </xf>
    <xf numFmtId="49" fontId="2" fillId="0" borderId="0" xfId="0" applyNumberFormat="1" applyFont="1" applyAlignment="1">
      <alignment horizontal="left" vertical="center"/>
      <protection locked="0"/>
    </xf>
    <xf numFmtId="0" fontId="2" fillId="0" borderId="0" xfId="0" applyFont="1" applyAlignment="1" applyProtection="1">
      <alignment horizontal="center" vertical="top" wrapText="1"/>
      <protection hidden="1"/>
    </xf>
    <xf numFmtId="49" fontId="9" fillId="0" borderId="0" xfId="0" applyNumberFormat="1" applyFont="1" applyAlignment="1" applyProtection="1">
      <alignment horizontal="center" wrapText="1"/>
      <protection hidden="1"/>
    </xf>
    <xf numFmtId="0" fontId="9" fillId="0" borderId="0" xfId="0" applyFont="1" applyAlignment="1" applyProtection="1">
      <alignment horizontal="center" wrapText="1"/>
      <protection hidden="1"/>
    </xf>
    <xf numFmtId="0" fontId="0" fillId="0" borderId="0" xfId="0" applyAlignment="1" applyProtection="1">
      <alignment horizontal="center" vertical="top" wrapText="1"/>
      <protection hidden="1"/>
    </xf>
    <xf numFmtId="0" fontId="0" fillId="0" borderId="0" xfId="0" applyAlignment="1" applyProtection="1">
      <alignment horizontal="center" vertical="top" wrapText="1"/>
      <protection hidden="1"/>
    </xf>
    <xf numFmtId="22" fontId="1" fillId="0" borderId="0" xfId="0" applyNumberFormat="1" applyFont="1" applyAlignment="1">
      <alignment horizontal="left" vertical="top"/>
      <protection locked="0"/>
    </xf>
    <xf numFmtId="22" fontId="0" fillId="0" borderId="0" xfId="0" applyNumberFormat="1" applyAlignment="1">
      <alignment vertical="top"/>
      <protection locked="0"/>
    </xf>
    <xf numFmtId="0" fontId="0" fillId="0" borderId="0" xfId="0" applyAlignment="1" applyProtection="1">
      <alignment horizontal="left" vertical="top"/>
      <protection locked="0"/>
    </xf>
    <xf numFmtId="0" fontId="3" fillId="0" borderId="0" xfId="0" applyFont="1" applyAlignment="1" applyProtection="1">
      <alignment vertical="top" wrapText="1"/>
      <protection hidden="1"/>
    </xf>
    <xf numFmtId="0" fontId="4" fillId="0" borderId="0" xfId="0" applyFont="1" applyAlignment="1" applyProtection="1">
      <alignment vertical="top" wrapText="1"/>
      <protection hidden="1"/>
    </xf>
    <xf numFmtId="0" fontId="4" fillId="0" borderId="14" xfId="0" applyFont="1" applyBorder="1" applyAlignment="1" applyProtection="1">
      <alignment horizontal="left" vertical="top"/>
      <protection hidden="1"/>
    </xf>
    <xf numFmtId="0" fontId="4" fillId="0" borderId="15" xfId="0" applyFont="1" applyBorder="1" applyAlignment="1" applyProtection="1">
      <alignment horizontal="left" vertical="top"/>
      <protection hidden="1"/>
    </xf>
    <xf numFmtId="0" fontId="4" fillId="0" borderId="12" xfId="0" applyFont="1" applyBorder="1" applyAlignment="1" applyProtection="1">
      <alignment horizontal="left" vertical="top"/>
      <protection hidden="1"/>
    </xf>
    <xf numFmtId="0" fontId="7" fillId="0" borderId="2" xfId="0" applyFont="1" applyBorder="1" applyAlignment="1">
      <alignment horizontal="left" vertical="top" wrapText="1"/>
      <protection locked="0"/>
    </xf>
    <xf numFmtId="0" fontId="7" fillId="0" borderId="3" xfId="0" applyFont="1" applyBorder="1" applyAlignment="1">
      <alignment horizontal="left" vertical="top" wrapText="1"/>
      <protection locked="0"/>
    </xf>
    <xf numFmtId="0" fontId="3" fillId="0" borderId="0" xfId="0" applyFont="1" applyAlignment="1" applyProtection="1">
      <alignment horizontal="center" vertical="top"/>
      <protection hidden="1"/>
    </xf>
    <xf numFmtId="0" fontId="5" fillId="0" borderId="0" xfId="0" applyFont="1" applyAlignment="1" applyProtection="1">
      <alignment horizontal="center" vertical="top"/>
      <protection hidden="1"/>
    </xf>
    <xf numFmtId="0" fontId="4" fillId="0" borderId="0" xfId="0" applyFont="1" applyAlignment="1" applyProtection="1">
      <alignment horizontal="center" vertical="top"/>
      <protection hidden="1"/>
    </xf>
    <xf numFmtId="0" fontId="7" fillId="0" borderId="5" xfId="0" applyFont="1" applyBorder="1" applyAlignment="1" applyProtection="1">
      <alignment horizontal="left" vertical="top" wrapText="1"/>
      <protection hidden="1"/>
    </xf>
    <xf numFmtId="0" fontId="0" fillId="0" borderId="3" xfId="0" applyBorder="1" applyAlignment="1" applyProtection="1">
      <alignment vertical="top" wrapText="1"/>
      <protection hidden="1"/>
    </xf>
    <xf numFmtId="0" fontId="7" fillId="0" borderId="13" xfId="0" applyFont="1" applyBorder="1" applyAlignment="1" applyProtection="1">
      <alignment vertical="top" wrapText="1"/>
      <protection hidden="1"/>
    </xf>
    <xf numFmtId="0" fontId="0" fillId="0" borderId="8" xfId="0" applyBorder="1" applyAlignment="1">
      <alignment vertical="top" wrapText="1"/>
      <protection locked="0"/>
    </xf>
    <xf numFmtId="0" fontId="0" fillId="0" borderId="0" xfId="0" applyAlignment="1" applyProtection="1">
      <alignment horizontal="center" vertical="top" wrapText="1"/>
      <protection hidden="1"/>
    </xf>
    <xf numFmtId="0" fontId="3" fillId="0" borderId="0" xfId="0" applyFont="1" applyAlignment="1" applyProtection="1">
      <alignment horizontal="center" vertical="top" wrapText="1"/>
      <protection hidden="1"/>
    </xf>
    <xf numFmtId="0" fontId="4" fillId="0" borderId="0" xfId="0" applyFont="1" applyAlignment="1" applyProtection="1">
      <alignment horizontal="center" vertical="top" wrapText="1"/>
      <protection hidden="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62"/>
  <sheetViews>
    <sheetView view="pageLayout" zoomScaleNormal="100" workbookViewId="0">
      <selection activeCell="A4" sqref="A4:D4"/>
    </sheetView>
  </sheetViews>
  <sheetFormatPr defaultColWidth="9.28515625" defaultRowHeight="14.4" x14ac:dyDescent="0.2"/>
  <cols>
    <col min="1" max="1" width="22.7109375" style="7" customWidth="1"/>
    <col min="2" max="2" width="80.85546875" style="7" customWidth="1"/>
    <col min="3" max="3" width="7.140625" style="7" bestFit="1" customWidth="1"/>
    <col min="4" max="4" width="9.85546875" style="7" customWidth="1"/>
    <col min="5" max="5" width="3.85546875" style="7" customWidth="1"/>
    <col min="6" max="16384" width="9.28515625" style="7"/>
  </cols>
  <sheetData>
    <row r="1" spans="1:13" s="2" customFormat="1" x14ac:dyDescent="0.2">
      <c r="A1" s="61" t="s">
        <v>5</v>
      </c>
      <c r="B1" s="62"/>
      <c r="C1" s="62"/>
      <c r="D1" s="62"/>
      <c r="E1" s="1"/>
      <c r="F1" s="1"/>
      <c r="G1" s="1"/>
      <c r="H1" s="1"/>
      <c r="I1" s="1"/>
      <c r="J1" s="1"/>
      <c r="K1" s="1"/>
      <c r="L1" s="1"/>
      <c r="M1" s="1"/>
    </row>
    <row r="2" spans="1:13" s="2" customFormat="1" x14ac:dyDescent="0.2">
      <c r="A2" s="63" t="s">
        <v>6</v>
      </c>
      <c r="B2" s="62"/>
      <c r="C2" s="62"/>
      <c r="D2" s="62"/>
      <c r="E2" s="3"/>
      <c r="F2" s="3"/>
      <c r="G2" s="3"/>
      <c r="H2" s="3"/>
      <c r="I2" s="3"/>
      <c r="J2" s="3"/>
      <c r="K2" s="3"/>
      <c r="L2" s="3"/>
      <c r="M2" s="3"/>
    </row>
    <row r="3" spans="1:13" s="2" customFormat="1" x14ac:dyDescent="0.2">
      <c r="A3" s="61" t="s">
        <v>72</v>
      </c>
      <c r="B3" s="62"/>
      <c r="C3" s="62"/>
      <c r="D3" s="62"/>
      <c r="E3" s="1"/>
      <c r="F3" s="1"/>
      <c r="G3" s="1"/>
      <c r="H3" s="1"/>
      <c r="I3" s="1"/>
      <c r="J3" s="1"/>
      <c r="K3" s="1"/>
      <c r="L3" s="1"/>
      <c r="M3" s="1"/>
    </row>
    <row r="4" spans="1:13" s="2" customFormat="1" x14ac:dyDescent="0.2">
      <c r="A4" s="63" t="s">
        <v>83</v>
      </c>
      <c r="B4" s="62"/>
      <c r="C4" s="62"/>
      <c r="D4" s="62"/>
      <c r="E4" s="3"/>
      <c r="F4" s="3"/>
      <c r="G4" s="3"/>
      <c r="H4" s="3"/>
      <c r="I4" s="3"/>
      <c r="J4" s="3"/>
      <c r="K4" s="3"/>
      <c r="L4" s="3"/>
      <c r="M4" s="3"/>
    </row>
    <row r="5" spans="1:13" hidden="1" x14ac:dyDescent="0.2"/>
    <row r="6" spans="1:13" ht="15" customHeight="1" x14ac:dyDescent="0.3">
      <c r="A6" s="4"/>
      <c r="B6" s="4"/>
      <c r="C6" s="5" t="s">
        <v>7</v>
      </c>
      <c r="D6" s="6" t="s">
        <v>8</v>
      </c>
    </row>
    <row r="7" spans="1:13" ht="43.2" x14ac:dyDescent="0.3">
      <c r="A7" s="59" t="s">
        <v>73</v>
      </c>
      <c r="B7" s="41" t="s">
        <v>9</v>
      </c>
      <c r="C7" s="9">
        <f>IFERROR(COUNTIF(Textual!$F$6:$F$504,2),"")</f>
        <v>13</v>
      </c>
      <c r="D7" s="10">
        <f>IFERROR(C7/$C$10,"")</f>
        <v>0.9285714285714286</v>
      </c>
    </row>
    <row r="8" spans="1:13" ht="43.2" x14ac:dyDescent="0.3">
      <c r="A8" s="60"/>
      <c r="B8" s="43" t="s">
        <v>10</v>
      </c>
      <c r="C8" s="9">
        <f>IFERROR(COUNTIF(Textual!$F$6:$F$504,1),"")</f>
        <v>1</v>
      </c>
      <c r="D8" s="10">
        <f t="shared" ref="D8:D9" si="0">IFERROR(C8/$C$10,"")</f>
        <v>7.1428571428571425E-2</v>
      </c>
    </row>
    <row r="9" spans="1:13" ht="28.8" x14ac:dyDescent="0.3">
      <c r="A9" s="11" t="s">
        <v>3</v>
      </c>
      <c r="B9" s="12" t="s">
        <v>11</v>
      </c>
      <c r="C9" s="9">
        <f>IFERROR(COUNTIF(Textual!$F$6:$F$504,0),"")</f>
        <v>0</v>
      </c>
      <c r="D9" s="10">
        <f t="shared" si="0"/>
        <v>0</v>
      </c>
    </row>
    <row r="10" spans="1:13" x14ac:dyDescent="0.3">
      <c r="A10" s="13">
        <f>SUM(C7*2+C8*1+C9*0)/C10</f>
        <v>1.9285714285714286</v>
      </c>
      <c r="B10" s="14" t="s">
        <v>12</v>
      </c>
      <c r="C10" s="15">
        <f>SUM(C7:C9)</f>
        <v>14</v>
      </c>
      <c r="D10" s="16">
        <f>SUM(D7:D9)</f>
        <v>1</v>
      </c>
    </row>
    <row r="11" spans="1:13" s="20" customFormat="1" x14ac:dyDescent="0.3">
      <c r="A11" s="4"/>
      <c r="B11" s="17"/>
      <c r="C11" s="18"/>
      <c r="D11" s="19"/>
    </row>
    <row r="12" spans="1:13" ht="90.75" customHeight="1" x14ac:dyDescent="0.3">
      <c r="A12" s="66" t="s">
        <v>74</v>
      </c>
      <c r="B12" s="8" t="s">
        <v>66</v>
      </c>
      <c r="C12" s="21">
        <f>IFERROR(COUNTIF(Textual!$H$6:$H$504,2),"")</f>
        <v>13</v>
      </c>
      <c r="D12" s="10">
        <f>IFERROR(C12/$C$15,"")</f>
        <v>0.9285714285714286</v>
      </c>
    </row>
    <row r="13" spans="1:13" ht="86.4" x14ac:dyDescent="0.3">
      <c r="A13" s="67"/>
      <c r="B13" s="8" t="s">
        <v>67</v>
      </c>
      <c r="C13" s="21">
        <f>IFERROR(COUNTIF(Textual!$H$6:$H$504,1),"")</f>
        <v>1</v>
      </c>
      <c r="D13" s="10">
        <f t="shared" ref="D13:D14" si="1">IFERROR(C13/$C$15,"")</f>
        <v>7.1428571428571425E-2</v>
      </c>
    </row>
    <row r="14" spans="1:13" ht="86.4" x14ac:dyDescent="0.3">
      <c r="A14" s="22" t="s">
        <v>3</v>
      </c>
      <c r="B14" s="8" t="s">
        <v>68</v>
      </c>
      <c r="C14" s="21">
        <f>IFERROR(COUNTIF(Textual!$H$6:$H$504,0),"")</f>
        <v>0</v>
      </c>
      <c r="D14" s="10">
        <f t="shared" si="1"/>
        <v>0</v>
      </c>
    </row>
    <row r="15" spans="1:13" x14ac:dyDescent="0.3">
      <c r="A15" s="23">
        <f>SUM(C12*2+C13*1+C14*0)/C15</f>
        <v>1.9285714285714286</v>
      </c>
      <c r="B15" s="24" t="s">
        <v>12</v>
      </c>
      <c r="C15" s="15">
        <f>SUM(C12:C14)</f>
        <v>14</v>
      </c>
      <c r="D15" s="16">
        <f>SUM(D12:D14)</f>
        <v>1</v>
      </c>
    </row>
    <row r="16" spans="1:13" s="20" customFormat="1" x14ac:dyDescent="0.3">
      <c r="A16" s="4"/>
      <c r="B16" s="17"/>
      <c r="C16" s="18"/>
      <c r="D16" s="19"/>
    </row>
    <row r="17" spans="1:4" ht="43.2" x14ac:dyDescent="0.3">
      <c r="A17" s="64" t="s">
        <v>75</v>
      </c>
      <c r="B17" s="25" t="s">
        <v>13</v>
      </c>
      <c r="C17" s="26">
        <f>IFERROR(COUNTIF(Textual!$J$6:$J$504,2),"")</f>
        <v>14</v>
      </c>
      <c r="D17" s="10">
        <f>IFERROR(C17/$C$20,"")</f>
        <v>1</v>
      </c>
    </row>
    <row r="18" spans="1:4" ht="43.2" x14ac:dyDescent="0.3">
      <c r="A18" s="65"/>
      <c r="B18" s="25" t="s">
        <v>14</v>
      </c>
      <c r="C18" s="26">
        <f>IFERROR(COUNTIF(Textual!$J$6:$J$504,1),"")</f>
        <v>0</v>
      </c>
      <c r="D18" s="10">
        <f t="shared" ref="D18:D19" si="2">IFERROR(C18/$C$20,"")</f>
        <v>0</v>
      </c>
    </row>
    <row r="19" spans="1:4" ht="43.2" x14ac:dyDescent="0.3">
      <c r="A19" s="27" t="s">
        <v>3</v>
      </c>
      <c r="B19" s="25" t="s">
        <v>15</v>
      </c>
      <c r="C19" s="26">
        <f>IFERROR(COUNTIF(Textual!$J$6:$J$504,0),"")</f>
        <v>0</v>
      </c>
      <c r="D19" s="10">
        <f t="shared" si="2"/>
        <v>0</v>
      </c>
    </row>
    <row r="20" spans="1:4" x14ac:dyDescent="0.3">
      <c r="A20" s="13">
        <f>SUM(C17*2+C18*1+C19*0)/C20</f>
        <v>2</v>
      </c>
      <c r="B20" s="28" t="s">
        <v>12</v>
      </c>
      <c r="C20" s="15">
        <f>SUM(C17:C19)</f>
        <v>14</v>
      </c>
      <c r="D20" s="16">
        <f>SUM(D17:D19)</f>
        <v>1</v>
      </c>
    </row>
    <row r="21" spans="1:4" s="20" customFormat="1" x14ac:dyDescent="0.3">
      <c r="A21" s="4"/>
      <c r="B21" s="17"/>
      <c r="C21" s="18"/>
      <c r="D21" s="19"/>
    </row>
    <row r="22" spans="1:4" ht="37.5" customHeight="1" x14ac:dyDescent="0.3">
      <c r="A22" s="64" t="s">
        <v>76</v>
      </c>
      <c r="B22" s="42" t="s">
        <v>16</v>
      </c>
      <c r="C22" s="26">
        <f>IFERROR(COUNTIF(Textual!$L$6:$L$504,2),"")</f>
        <v>12</v>
      </c>
      <c r="D22" s="10">
        <f>IFERROR(C22/$C$25,"")</f>
        <v>0.8571428571428571</v>
      </c>
    </row>
    <row r="23" spans="1:4" ht="39" customHeight="1" x14ac:dyDescent="0.3">
      <c r="A23" s="65"/>
      <c r="B23" s="42" t="s">
        <v>17</v>
      </c>
      <c r="C23" s="26">
        <f>IFERROR(COUNTIF(Textual!$L$6:$L$504,1),"")</f>
        <v>2</v>
      </c>
      <c r="D23" s="10">
        <f t="shared" ref="D23:D24" si="3">IFERROR(C23/$C$25,"")</f>
        <v>0.14285714285714285</v>
      </c>
    </row>
    <row r="24" spans="1:4" ht="28.8" x14ac:dyDescent="0.3">
      <c r="A24" s="27" t="s">
        <v>3</v>
      </c>
      <c r="B24" s="25" t="s">
        <v>18</v>
      </c>
      <c r="C24" s="26">
        <f>IFERROR(COUNTIF(Textual!$L$6:$L$504,0),"")</f>
        <v>0</v>
      </c>
      <c r="D24" s="10">
        <f t="shared" si="3"/>
        <v>0</v>
      </c>
    </row>
    <row r="25" spans="1:4" x14ac:dyDescent="0.3">
      <c r="A25" s="13">
        <f>SUM(C22*2+C23*1+C24*0)/C25</f>
        <v>1.8571428571428572</v>
      </c>
      <c r="B25" s="28" t="s">
        <v>12</v>
      </c>
      <c r="C25" s="15">
        <f>SUM(C22:C24)</f>
        <v>14</v>
      </c>
      <c r="D25" s="16">
        <f>SUM(D22:D24)</f>
        <v>1</v>
      </c>
    </row>
    <row r="26" spans="1:4" ht="15" customHeight="1" x14ac:dyDescent="0.3">
      <c r="A26" s="4"/>
      <c r="B26" s="4"/>
      <c r="C26" s="5" t="s">
        <v>7</v>
      </c>
      <c r="D26" s="6" t="s">
        <v>8</v>
      </c>
    </row>
    <row r="27" spans="1:4" ht="57" customHeight="1" x14ac:dyDescent="0.3">
      <c r="A27" s="64" t="s">
        <v>77</v>
      </c>
      <c r="B27" s="42" t="s">
        <v>19</v>
      </c>
      <c r="C27" s="9">
        <f>IFERROR(COUNTIF(Textual!$N$6:$N$504,2),"")</f>
        <v>13</v>
      </c>
      <c r="D27" s="10">
        <f>IFERROR(C27/$C$30,"")</f>
        <v>0.9285714285714286</v>
      </c>
    </row>
    <row r="28" spans="1:4" ht="54.75" customHeight="1" x14ac:dyDescent="0.3">
      <c r="A28" s="65"/>
      <c r="B28" s="42" t="s">
        <v>20</v>
      </c>
      <c r="C28" s="9">
        <f>IFERROR(COUNTIF(Textual!$N$6:$N$504,1),"")</f>
        <v>1</v>
      </c>
      <c r="D28" s="10">
        <f t="shared" ref="D28:D29" si="4">IFERROR(C28/$C$30,"")</f>
        <v>7.1428571428571425E-2</v>
      </c>
    </row>
    <row r="29" spans="1:4" ht="28.8" x14ac:dyDescent="0.3">
      <c r="A29" s="27" t="s">
        <v>3</v>
      </c>
      <c r="B29" s="25" t="s">
        <v>21</v>
      </c>
      <c r="C29" s="9">
        <f>IFERROR(COUNTIF(Textual!$N$6:$N$504,0),"")</f>
        <v>0</v>
      </c>
      <c r="D29" s="10">
        <f t="shared" si="4"/>
        <v>0</v>
      </c>
    </row>
    <row r="30" spans="1:4" x14ac:dyDescent="0.3">
      <c r="A30" s="13">
        <f>SUM(C27*2+C28*1+C29*0)/C30</f>
        <v>1.9285714285714286</v>
      </c>
      <c r="B30" s="28" t="s">
        <v>12</v>
      </c>
      <c r="C30" s="15">
        <f>SUM(C27:C29)</f>
        <v>14</v>
      </c>
      <c r="D30" s="16">
        <f>SUM(D27:D29)</f>
        <v>1</v>
      </c>
    </row>
    <row r="31" spans="1:4" s="20" customFormat="1" x14ac:dyDescent="0.3">
      <c r="A31" s="4"/>
      <c r="B31" s="17"/>
      <c r="C31" s="18"/>
      <c r="D31" s="19"/>
    </row>
    <row r="32" spans="1:4" ht="115.2" x14ac:dyDescent="0.3">
      <c r="A32" s="64" t="s">
        <v>78</v>
      </c>
      <c r="B32" s="25" t="s">
        <v>32</v>
      </c>
      <c r="C32" s="26">
        <f>IFERROR(COUNTIF(Textual!$P$6:$P$504,2),"")</f>
        <v>9</v>
      </c>
      <c r="D32" s="10">
        <f>IFERROR(C32/$C$35,"")</f>
        <v>0.6428571428571429</v>
      </c>
    </row>
    <row r="33" spans="1:4" ht="115.2" x14ac:dyDescent="0.3">
      <c r="A33" s="65"/>
      <c r="B33" s="42" t="s">
        <v>33</v>
      </c>
      <c r="C33" s="26">
        <f>IFERROR(COUNTIF(Textual!$P$6:$P$504,1),"")</f>
        <v>5</v>
      </c>
      <c r="D33" s="10">
        <f t="shared" ref="D33:D34" si="5">IFERROR(C33/$C$35,"")</f>
        <v>0.35714285714285715</v>
      </c>
    </row>
    <row r="34" spans="1:4" ht="100.8" x14ac:dyDescent="0.3">
      <c r="A34" s="27" t="s">
        <v>3</v>
      </c>
      <c r="B34" s="25" t="s">
        <v>69</v>
      </c>
      <c r="C34" s="26">
        <f>IFERROR(COUNTIF(Textual!$P$6:$P$504,0),"")</f>
        <v>0</v>
      </c>
      <c r="D34" s="10">
        <f t="shared" si="5"/>
        <v>0</v>
      </c>
    </row>
    <row r="35" spans="1:4" x14ac:dyDescent="0.3">
      <c r="A35" s="13">
        <f>SUM(C32*2+C33*1+C34*0)/C35</f>
        <v>1.6428571428571428</v>
      </c>
      <c r="B35" s="28" t="s">
        <v>12</v>
      </c>
      <c r="C35" s="15">
        <f>SUM(C32:C34)</f>
        <v>14</v>
      </c>
      <c r="D35" s="16">
        <f>SUM(D32:D34)</f>
        <v>1</v>
      </c>
    </row>
    <row r="36" spans="1:4" s="20" customFormat="1" x14ac:dyDescent="0.3">
      <c r="A36" s="4"/>
      <c r="B36" s="17"/>
      <c r="C36" s="18"/>
      <c r="D36" s="19"/>
    </row>
    <row r="37" spans="1:4" ht="43.2" x14ac:dyDescent="0.3">
      <c r="A37" s="64" t="s">
        <v>79</v>
      </c>
      <c r="B37" s="25" t="s">
        <v>22</v>
      </c>
      <c r="C37" s="26">
        <f>IFERROR(COUNTIF(Textual!$R$6:$R$504,2),"")</f>
        <v>12</v>
      </c>
      <c r="D37" s="10">
        <f>IFERROR(C37/$C$40,"")</f>
        <v>0.8571428571428571</v>
      </c>
    </row>
    <row r="38" spans="1:4" ht="43.2" x14ac:dyDescent="0.3">
      <c r="A38" s="65"/>
      <c r="B38" s="25" t="s">
        <v>23</v>
      </c>
      <c r="C38" s="9">
        <f>IFERROR(COUNTIF(Textual!$R$10:$R$18,1),"")</f>
        <v>2</v>
      </c>
      <c r="D38" s="10">
        <f t="shared" ref="D38:D39" si="6">IFERROR(C38/$C$40,"")</f>
        <v>0.14285714285714285</v>
      </c>
    </row>
    <row r="39" spans="1:4" ht="43.2" x14ac:dyDescent="0.3">
      <c r="A39" s="27" t="s">
        <v>3</v>
      </c>
      <c r="B39" s="25" t="s">
        <v>24</v>
      </c>
      <c r="C39" s="9">
        <f>IFERROR(COUNTIF(Textual!$R$10:$R$18,0),"")</f>
        <v>0</v>
      </c>
      <c r="D39" s="10">
        <f t="shared" si="6"/>
        <v>0</v>
      </c>
    </row>
    <row r="40" spans="1:4" x14ac:dyDescent="0.3">
      <c r="A40" s="13">
        <f>SUM(C37*2+C38*1+C39*0)/C40</f>
        <v>1.8571428571428572</v>
      </c>
      <c r="B40" s="28" t="s">
        <v>12</v>
      </c>
      <c r="C40" s="15">
        <f>SUM(C37:C39)</f>
        <v>14</v>
      </c>
      <c r="D40" s="16">
        <f>SUM(D37:D39)</f>
        <v>1</v>
      </c>
    </row>
    <row r="41" spans="1:4" s="20" customFormat="1" x14ac:dyDescent="0.3">
      <c r="A41" s="4"/>
      <c r="B41" s="17"/>
      <c r="C41" s="18"/>
      <c r="D41" s="19"/>
    </row>
    <row r="42" spans="1:4" ht="72" x14ac:dyDescent="0.3">
      <c r="A42" s="64" t="s">
        <v>80</v>
      </c>
      <c r="B42" s="25" t="s">
        <v>70</v>
      </c>
      <c r="C42" s="26">
        <f>IFERROR(COUNTIF(Textual!$T$6:$T$504,2),"")</f>
        <v>12</v>
      </c>
      <c r="D42" s="10">
        <f>IFERROR(C42/$C$45,"")</f>
        <v>0.8571428571428571</v>
      </c>
    </row>
    <row r="43" spans="1:4" ht="72" x14ac:dyDescent="0.3">
      <c r="A43" s="65"/>
      <c r="B43" s="25" t="s">
        <v>71</v>
      </c>
      <c r="C43" s="26">
        <f>IFERROR(COUNTIF(Textual!$T$6:$T$504,1),"")</f>
        <v>2</v>
      </c>
      <c r="D43" s="10">
        <f t="shared" ref="D43:D44" si="7">IFERROR(C43/$C$45,"")</f>
        <v>0.14285714285714285</v>
      </c>
    </row>
    <row r="44" spans="1:4" ht="57.6" x14ac:dyDescent="0.3">
      <c r="A44" s="27" t="s">
        <v>3</v>
      </c>
      <c r="B44" s="25" t="s">
        <v>25</v>
      </c>
      <c r="C44" s="26">
        <f>IFERROR(COUNTIF(Textual!$T$6:$T$504,0),"")</f>
        <v>0</v>
      </c>
      <c r="D44" s="10">
        <f t="shared" si="7"/>
        <v>0</v>
      </c>
    </row>
    <row r="45" spans="1:4" x14ac:dyDescent="0.3">
      <c r="A45" s="13">
        <f>SUM(C42*2+C43*1+C44*0)/C45</f>
        <v>1.8571428571428572</v>
      </c>
      <c r="B45" s="28" t="s">
        <v>12</v>
      </c>
      <c r="C45" s="15">
        <f>SUM(C42:C44)</f>
        <v>14</v>
      </c>
      <c r="D45" s="16">
        <f>SUM(D42:D44)</f>
        <v>1</v>
      </c>
    </row>
    <row r="46" spans="1:4" ht="15" customHeight="1" x14ac:dyDescent="0.3">
      <c r="A46" s="4"/>
      <c r="B46" s="4"/>
      <c r="C46" s="5" t="s">
        <v>7</v>
      </c>
      <c r="D46" s="6" t="s">
        <v>8</v>
      </c>
    </row>
    <row r="47" spans="1:4" ht="57.6" x14ac:dyDescent="0.3">
      <c r="A47" s="64" t="s">
        <v>81</v>
      </c>
      <c r="B47" s="25" t="s">
        <v>26</v>
      </c>
      <c r="C47" s="9">
        <f>IFERROR(COUNTIF(Textual!$V$6:$V$504,2),"")</f>
        <v>14</v>
      </c>
      <c r="D47" s="10">
        <f>IFERROR(C47/$C$50,"")</f>
        <v>1</v>
      </c>
    </row>
    <row r="48" spans="1:4" ht="57.6" x14ac:dyDescent="0.3">
      <c r="A48" s="65"/>
      <c r="B48" s="25" t="s">
        <v>27</v>
      </c>
      <c r="C48" s="9">
        <f>IFERROR(COUNTIF(Textual!$V$6:$V$504,1),"")</f>
        <v>0</v>
      </c>
      <c r="D48" s="10">
        <f t="shared" ref="D48:D49" si="8">IFERROR(C48/$C$50,"")</f>
        <v>0</v>
      </c>
    </row>
    <row r="49" spans="1:4" ht="43.2" x14ac:dyDescent="0.3">
      <c r="A49" s="27" t="s">
        <v>3</v>
      </c>
      <c r="B49" s="25" t="s">
        <v>28</v>
      </c>
      <c r="C49" s="9">
        <f>IFERROR(COUNTIF(Textual!$V$6:$V$504,0),"")</f>
        <v>0</v>
      </c>
      <c r="D49" s="10">
        <f t="shared" si="8"/>
        <v>0</v>
      </c>
    </row>
    <row r="50" spans="1:4" x14ac:dyDescent="0.3">
      <c r="A50" s="13">
        <f>SUM(C47*2+C48*1+C49*0)/C50</f>
        <v>2</v>
      </c>
      <c r="B50" s="28" t="s">
        <v>12</v>
      </c>
      <c r="C50" s="15">
        <f>SUM(C47:C49)</f>
        <v>14</v>
      </c>
      <c r="D50" s="16">
        <f>SUM(D47:D49)</f>
        <v>1</v>
      </c>
    </row>
    <row r="51" spans="1:4" s="20" customFormat="1" x14ac:dyDescent="0.3">
      <c r="A51" s="4"/>
      <c r="B51" s="17"/>
      <c r="C51" s="18"/>
      <c r="D51" s="19"/>
    </row>
    <row r="52" spans="1:4" ht="100.8" x14ac:dyDescent="0.3">
      <c r="A52" s="64" t="s">
        <v>82</v>
      </c>
      <c r="B52" s="25" t="s">
        <v>34</v>
      </c>
      <c r="C52" s="26">
        <f>IFERROR(COUNTIF(Textual!$X$6:$X$504,2),"")</f>
        <v>11</v>
      </c>
      <c r="D52" s="10">
        <f>IFERROR(C52/$C$55,"")</f>
        <v>0.7857142857142857</v>
      </c>
    </row>
    <row r="53" spans="1:4" ht="86.4" x14ac:dyDescent="0.3">
      <c r="A53" s="65"/>
      <c r="B53" s="25" t="s">
        <v>35</v>
      </c>
      <c r="C53" s="26">
        <f>IFERROR(COUNTIF(Textual!$X$6:$X$504,1),"")</f>
        <v>3</v>
      </c>
      <c r="D53" s="10">
        <f t="shared" ref="D53:D54" si="9">IFERROR(C53/$C$55,"")</f>
        <v>0.21428571428571427</v>
      </c>
    </row>
    <row r="54" spans="1:4" ht="86.4" x14ac:dyDescent="0.3">
      <c r="A54" s="27" t="s">
        <v>3</v>
      </c>
      <c r="B54" s="25" t="s">
        <v>36</v>
      </c>
      <c r="C54" s="26">
        <f>IFERROR(COUNTIF(Textual!$X$6:$X$504,0),"")</f>
        <v>0</v>
      </c>
      <c r="D54" s="10">
        <f t="shared" si="9"/>
        <v>0</v>
      </c>
    </row>
    <row r="55" spans="1:4" x14ac:dyDescent="0.3">
      <c r="A55" s="13">
        <f>SUM(C52*2+C53*1+C54*0)/C55</f>
        <v>1.7857142857142858</v>
      </c>
      <c r="B55" s="28" t="s">
        <v>12</v>
      </c>
      <c r="C55" s="15">
        <f>SUM(C52:C54)</f>
        <v>14</v>
      </c>
      <c r="D55" s="16">
        <f>SUM(D52:D54)</f>
        <v>1</v>
      </c>
    </row>
    <row r="56" spans="1:4" s="20" customFormat="1" x14ac:dyDescent="0.3">
      <c r="A56" s="4"/>
      <c r="B56" s="17"/>
      <c r="C56" s="18"/>
      <c r="D56" s="19"/>
    </row>
    <row r="57" spans="1:4" ht="28.8" x14ac:dyDescent="0.3">
      <c r="A57" s="64" t="s">
        <v>0</v>
      </c>
      <c r="B57" s="25" t="s">
        <v>29</v>
      </c>
      <c r="C57" s="26">
        <f>IFERROR(COUNTIF(Textual!$Z$6:$Z$504,2),"")</f>
        <v>12</v>
      </c>
      <c r="D57" s="10">
        <f>IFERROR(C57/$C$60,"")</f>
        <v>0.8571428571428571</v>
      </c>
    </row>
    <row r="58" spans="1:4" ht="28.8" x14ac:dyDescent="0.3">
      <c r="A58" s="65"/>
      <c r="B58" s="25" t="s">
        <v>30</v>
      </c>
      <c r="C58" s="26">
        <f>IFERROR(COUNTIF(Textual!$Z$6:$Z$504,1),"")</f>
        <v>0</v>
      </c>
      <c r="D58" s="10">
        <f t="shared" ref="D58:D59" si="10">IFERROR(C58/$C$60,"")</f>
        <v>0</v>
      </c>
    </row>
    <row r="59" spans="1:4" ht="28.8" x14ac:dyDescent="0.3">
      <c r="A59" s="27" t="s">
        <v>3</v>
      </c>
      <c r="B59" s="25" t="s">
        <v>31</v>
      </c>
      <c r="C59" s="26">
        <f>IFERROR(COUNTIF(Textual!$Z$6:$Z$504,0),"")</f>
        <v>2</v>
      </c>
      <c r="D59" s="10">
        <f t="shared" si="10"/>
        <v>0.14285714285714285</v>
      </c>
    </row>
    <row r="60" spans="1:4" x14ac:dyDescent="0.3">
      <c r="A60" s="13">
        <f>SUM(C57*2+C58*1+C59*0)/C60</f>
        <v>1.7142857142857142</v>
      </c>
      <c r="B60" s="28" t="s">
        <v>12</v>
      </c>
      <c r="C60" s="15">
        <f>SUM(C57:C59)</f>
        <v>14</v>
      </c>
      <c r="D60" s="16">
        <f>SUM(D57:D59)</f>
        <v>1</v>
      </c>
    </row>
    <row r="62" spans="1:4" x14ac:dyDescent="0.2">
      <c r="A62" s="29">
        <f>SUM(A60,A55,A50,A45,A40,A35,A30,A25,A20,A15,A10)</f>
        <v>20.5</v>
      </c>
      <c r="B62" s="56" t="s">
        <v>65</v>
      </c>
      <c r="C62" s="57"/>
      <c r="D62" s="58"/>
    </row>
  </sheetData>
  <sheetProtection sheet="1" objects="1" scenarios="1"/>
  <mergeCells count="16">
    <mergeCell ref="B62:D62"/>
    <mergeCell ref="A7:A8"/>
    <mergeCell ref="A1:D1"/>
    <mergeCell ref="A2:D2"/>
    <mergeCell ref="A3:D3"/>
    <mergeCell ref="A4:D4"/>
    <mergeCell ref="A57:A58"/>
    <mergeCell ref="A52:A53"/>
    <mergeCell ref="A47:A48"/>
    <mergeCell ref="A42:A43"/>
    <mergeCell ref="A37:A38"/>
    <mergeCell ref="A32:A33"/>
    <mergeCell ref="A27:A28"/>
    <mergeCell ref="A22:A23"/>
    <mergeCell ref="A17:A18"/>
    <mergeCell ref="A12:A13"/>
  </mergeCells>
  <printOptions horizontalCentered="1"/>
  <pageMargins left="0.5" right="0.5" top="0.5" bottom="0.5" header="0.3" footer="0.3"/>
  <pageSetup orientation="portrait" r:id="rId1"/>
  <rowBreaks count="3" manualBreakCount="3">
    <brk id="20" max="16383" man="1"/>
    <brk id="35" max="3" man="1"/>
    <brk id="51"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22"/>
  <sheetViews>
    <sheetView view="pageLayout" zoomScaleNormal="100" workbookViewId="0">
      <selection sqref="A1:N4"/>
    </sheetView>
  </sheetViews>
  <sheetFormatPr defaultColWidth="10.7109375" defaultRowHeight="10.199999999999999" x14ac:dyDescent="0.2"/>
  <cols>
    <col min="1" max="1" width="7.28515625" style="37" bestFit="1" customWidth="1"/>
    <col min="2" max="12" width="7.85546875" style="37" customWidth="1"/>
    <col min="13" max="13" width="9.140625" style="38" bestFit="1" customWidth="1"/>
    <col min="14" max="16384" width="10.7109375" style="33"/>
  </cols>
  <sheetData>
    <row r="1" spans="1:14" ht="15" customHeight="1" x14ac:dyDescent="0.2">
      <c r="A1" s="69" t="s">
        <v>5</v>
      </c>
      <c r="B1" s="69"/>
      <c r="C1" s="69"/>
      <c r="D1" s="69"/>
      <c r="E1" s="69"/>
      <c r="F1" s="69"/>
      <c r="G1" s="69"/>
      <c r="H1" s="69"/>
      <c r="I1" s="69"/>
      <c r="J1" s="69"/>
      <c r="K1" s="69"/>
      <c r="L1" s="69"/>
      <c r="M1" s="69"/>
      <c r="N1" s="69"/>
    </row>
    <row r="2" spans="1:14" ht="15" customHeight="1" x14ac:dyDescent="0.2">
      <c r="A2" s="70" t="s">
        <v>6</v>
      </c>
      <c r="B2" s="70"/>
      <c r="C2" s="70"/>
      <c r="D2" s="70"/>
      <c r="E2" s="70"/>
      <c r="F2" s="70"/>
      <c r="G2" s="70"/>
      <c r="H2" s="70"/>
      <c r="I2" s="70"/>
      <c r="J2" s="70"/>
      <c r="K2" s="70"/>
      <c r="L2" s="70"/>
      <c r="M2" s="70"/>
      <c r="N2" s="70"/>
    </row>
    <row r="3" spans="1:14" ht="15" customHeight="1" x14ac:dyDescent="0.2">
      <c r="A3" s="69" t="s">
        <v>72</v>
      </c>
      <c r="B3" s="69"/>
      <c r="C3" s="69"/>
      <c r="D3" s="69"/>
      <c r="E3" s="69"/>
      <c r="F3" s="69"/>
      <c r="G3" s="69"/>
      <c r="H3" s="69"/>
      <c r="I3" s="69"/>
      <c r="J3" s="69"/>
      <c r="K3" s="69"/>
      <c r="L3" s="69"/>
      <c r="M3" s="69"/>
      <c r="N3" s="69"/>
    </row>
    <row r="4" spans="1:14" ht="15" customHeight="1" x14ac:dyDescent="0.2">
      <c r="A4" s="70" t="s">
        <v>83</v>
      </c>
      <c r="B4" s="70"/>
      <c r="C4" s="70"/>
      <c r="D4" s="70"/>
      <c r="E4" s="70"/>
      <c r="F4" s="70"/>
      <c r="G4" s="70"/>
      <c r="H4" s="70"/>
      <c r="I4" s="70"/>
      <c r="J4" s="70"/>
      <c r="K4" s="70"/>
      <c r="L4" s="70"/>
      <c r="M4" s="70"/>
      <c r="N4" s="70"/>
    </row>
    <row r="5" spans="1:14" x14ac:dyDescent="0.2">
      <c r="A5" s="68"/>
      <c r="B5" s="68"/>
      <c r="C5" s="68"/>
      <c r="D5" s="68"/>
      <c r="E5" s="68"/>
      <c r="F5" s="68"/>
      <c r="G5" s="68"/>
      <c r="H5" s="68"/>
      <c r="I5" s="68"/>
      <c r="J5" s="68"/>
      <c r="K5" s="68"/>
      <c r="L5" s="68"/>
      <c r="M5" s="68"/>
      <c r="N5" s="68"/>
    </row>
    <row r="6" spans="1:14" s="30" customFormat="1" ht="16.2" x14ac:dyDescent="0.2">
      <c r="A6" s="34" t="s">
        <v>2</v>
      </c>
      <c r="B6" s="47" t="s">
        <v>41</v>
      </c>
      <c r="C6" s="47" t="s">
        <v>43</v>
      </c>
      <c r="D6" s="47" t="s">
        <v>45</v>
      </c>
      <c r="E6" s="47" t="s">
        <v>47</v>
      </c>
      <c r="F6" s="47" t="s">
        <v>49</v>
      </c>
      <c r="G6" s="47" t="s">
        <v>51</v>
      </c>
      <c r="H6" s="47" t="s">
        <v>53</v>
      </c>
      <c r="I6" s="47" t="s">
        <v>55</v>
      </c>
      <c r="J6" s="47" t="s">
        <v>57</v>
      </c>
      <c r="K6" s="47" t="s">
        <v>59</v>
      </c>
      <c r="L6" s="47" t="s">
        <v>61</v>
      </c>
      <c r="M6" s="35" t="s">
        <v>3</v>
      </c>
      <c r="N6" s="48" t="s">
        <v>64</v>
      </c>
    </row>
    <row r="7" spans="1:14" s="31" customFormat="1" x14ac:dyDescent="0.2">
      <c r="A7" s="37">
        <v>1</v>
      </c>
      <c r="B7" s="32">
        <f>Textual!F6</f>
        <v>2</v>
      </c>
      <c r="C7" s="32">
        <f>Textual!H6</f>
        <v>2</v>
      </c>
      <c r="D7" s="32">
        <f>Textual!J6</f>
        <v>2</v>
      </c>
      <c r="E7" s="32">
        <f>Textual!L6</f>
        <v>1</v>
      </c>
      <c r="F7" s="32">
        <f>Textual!N6</f>
        <v>2</v>
      </c>
      <c r="G7" s="32">
        <f>Textual!P6</f>
        <v>1</v>
      </c>
      <c r="H7" s="32">
        <f>Textual!R6</f>
        <v>2</v>
      </c>
      <c r="I7" s="32">
        <f>Textual!T6</f>
        <v>2</v>
      </c>
      <c r="J7" s="32">
        <f>Textual!V6</f>
        <v>2</v>
      </c>
      <c r="K7" s="32">
        <f>Textual!X6</f>
        <v>1</v>
      </c>
      <c r="L7" s="32">
        <f>Textual!Z6</f>
        <v>2</v>
      </c>
      <c r="M7" s="36">
        <f>AVERAGE(B7:L7)</f>
        <v>1.7272727272727273</v>
      </c>
      <c r="N7" s="37">
        <f>SUM(B7:L7)</f>
        <v>19</v>
      </c>
    </row>
    <row r="8" spans="1:14" s="31" customFormat="1" x14ac:dyDescent="0.2">
      <c r="A8" s="37">
        <v>2</v>
      </c>
      <c r="B8" s="32">
        <f>Textual!F7</f>
        <v>2</v>
      </c>
      <c r="C8" s="32">
        <f>Textual!H7</f>
        <v>1</v>
      </c>
      <c r="D8" s="32">
        <f>Textual!J7</f>
        <v>2</v>
      </c>
      <c r="E8" s="32">
        <f>Textual!L7</f>
        <v>2</v>
      </c>
      <c r="F8" s="32">
        <f>Textual!N7</f>
        <v>2</v>
      </c>
      <c r="G8" s="32">
        <f>Textual!P7</f>
        <v>1</v>
      </c>
      <c r="H8" s="32">
        <f>Textual!R7</f>
        <v>2</v>
      </c>
      <c r="I8" s="32">
        <f>Textual!T7</f>
        <v>2</v>
      </c>
      <c r="J8" s="32">
        <f>Textual!V7</f>
        <v>2</v>
      </c>
      <c r="K8" s="32">
        <f>Textual!X7</f>
        <v>1</v>
      </c>
      <c r="L8" s="32">
        <f>Textual!Z7</f>
        <v>0</v>
      </c>
      <c r="M8" s="36">
        <f>AVERAGE(B8:L8)</f>
        <v>1.5454545454545454</v>
      </c>
      <c r="N8" s="37">
        <f>SUM(B8:L8)</f>
        <v>17</v>
      </c>
    </row>
    <row r="9" spans="1:14" s="31" customFormat="1" x14ac:dyDescent="0.2">
      <c r="A9" s="49">
        <v>3</v>
      </c>
      <c r="B9" s="32">
        <f>Textual!F8</f>
        <v>1</v>
      </c>
      <c r="C9" s="32">
        <f>Textual!H8</f>
        <v>2</v>
      </c>
      <c r="D9" s="32">
        <f>Textual!J8</f>
        <v>2</v>
      </c>
      <c r="E9" s="32">
        <f>Textual!L8</f>
        <v>2</v>
      </c>
      <c r="F9" s="32">
        <f>Textual!N8</f>
        <v>2</v>
      </c>
      <c r="G9" s="32">
        <f>Textual!P8</f>
        <v>1</v>
      </c>
      <c r="H9" s="32">
        <f>Textual!R8</f>
        <v>2</v>
      </c>
      <c r="I9" s="32">
        <f>Textual!T8</f>
        <v>1</v>
      </c>
      <c r="J9" s="32">
        <f>Textual!V8</f>
        <v>2</v>
      </c>
      <c r="K9" s="32">
        <f>Textual!X8</f>
        <v>2</v>
      </c>
      <c r="L9" s="32">
        <f>Textual!Z8</f>
        <v>2</v>
      </c>
      <c r="M9" s="36">
        <f t="shared" ref="M9:M10" si="0">AVERAGE(B9:L9)</f>
        <v>1.7272727272727273</v>
      </c>
      <c r="N9" s="49">
        <f t="shared" ref="N9:N10" si="1">SUM(B9:L9)</f>
        <v>19</v>
      </c>
    </row>
    <row r="10" spans="1:14" s="31" customFormat="1" x14ac:dyDescent="0.2">
      <c r="A10" s="49">
        <v>4</v>
      </c>
      <c r="B10" s="32">
        <f>Textual!F9</f>
        <v>2</v>
      </c>
      <c r="C10" s="32">
        <f>Textual!H9</f>
        <v>2</v>
      </c>
      <c r="D10" s="32">
        <f>Textual!J9</f>
        <v>2</v>
      </c>
      <c r="E10" s="32">
        <f>Textual!L9</f>
        <v>2</v>
      </c>
      <c r="F10" s="32">
        <f>Textual!N9</f>
        <v>2</v>
      </c>
      <c r="G10" s="32">
        <f>Textual!P9</f>
        <v>2</v>
      </c>
      <c r="H10" s="32">
        <f>Textual!R9</f>
        <v>2</v>
      </c>
      <c r="I10" s="32">
        <f>Textual!T9</f>
        <v>2</v>
      </c>
      <c r="J10" s="32">
        <f>Textual!V9</f>
        <v>2</v>
      </c>
      <c r="K10" s="32">
        <f>Textual!X9</f>
        <v>2</v>
      </c>
      <c r="L10" s="32">
        <f>Textual!Z9</f>
        <v>2</v>
      </c>
      <c r="M10" s="36">
        <f t="shared" si="0"/>
        <v>2</v>
      </c>
      <c r="N10" s="49">
        <f t="shared" si="1"/>
        <v>22</v>
      </c>
    </row>
    <row r="11" spans="1:14" s="31" customFormat="1" x14ac:dyDescent="0.2">
      <c r="A11" s="50">
        <v>5</v>
      </c>
      <c r="B11" s="32">
        <f>Textual!F10</f>
        <v>2</v>
      </c>
      <c r="C11" s="32">
        <f>Textual!H10</f>
        <v>2</v>
      </c>
      <c r="D11" s="32">
        <f>Textual!J10</f>
        <v>2</v>
      </c>
      <c r="E11" s="32">
        <f>Textual!L10</f>
        <v>2</v>
      </c>
      <c r="F11" s="32">
        <f>Textual!N10</f>
        <v>2</v>
      </c>
      <c r="G11" s="32">
        <f>Textual!P10</f>
        <v>2</v>
      </c>
      <c r="H11" s="32">
        <f>Textual!R10</f>
        <v>2</v>
      </c>
      <c r="I11" s="32">
        <f>Textual!T10</f>
        <v>2</v>
      </c>
      <c r="J11" s="32">
        <f>Textual!V10</f>
        <v>2</v>
      </c>
      <c r="K11" s="32">
        <f>Textual!X10</f>
        <v>2</v>
      </c>
      <c r="L11" s="32">
        <f>Textual!Z10</f>
        <v>2</v>
      </c>
      <c r="M11" s="36">
        <f t="shared" ref="M11:M17" si="2">AVERAGE(B11:L11)</f>
        <v>2</v>
      </c>
      <c r="N11" s="50">
        <f t="shared" ref="N11:N17" si="3">SUM(B11:L11)</f>
        <v>22</v>
      </c>
    </row>
    <row r="12" spans="1:14" s="31" customFormat="1" x14ac:dyDescent="0.2">
      <c r="A12" s="50">
        <v>6</v>
      </c>
      <c r="B12" s="32">
        <f>Textual!F11</f>
        <v>2</v>
      </c>
      <c r="C12" s="32">
        <f>Textual!H11</f>
        <v>2</v>
      </c>
      <c r="D12" s="32">
        <f>Textual!J11</f>
        <v>2</v>
      </c>
      <c r="E12" s="32">
        <f>Textual!L11</f>
        <v>2</v>
      </c>
      <c r="F12" s="32">
        <f>Textual!N11</f>
        <v>1</v>
      </c>
      <c r="G12" s="32">
        <f>Textual!P11</f>
        <v>1</v>
      </c>
      <c r="H12" s="32">
        <f>Textual!R11</f>
        <v>2</v>
      </c>
      <c r="I12" s="32">
        <f>Textual!T11</f>
        <v>1</v>
      </c>
      <c r="J12" s="32">
        <f>Textual!V11</f>
        <v>2</v>
      </c>
      <c r="K12" s="32">
        <f>Textual!X11</f>
        <v>2</v>
      </c>
      <c r="L12" s="32">
        <f>Textual!Z11</f>
        <v>2</v>
      </c>
      <c r="M12" s="36">
        <f t="shared" si="2"/>
        <v>1.7272727272727273</v>
      </c>
      <c r="N12" s="50">
        <f t="shared" si="3"/>
        <v>19</v>
      </c>
    </row>
    <row r="13" spans="1:14" s="31" customFormat="1" x14ac:dyDescent="0.2">
      <c r="A13" s="50">
        <v>7</v>
      </c>
      <c r="B13" s="32">
        <f>Textual!F12</f>
        <v>2</v>
      </c>
      <c r="C13" s="32">
        <f>Textual!H12</f>
        <v>2</v>
      </c>
      <c r="D13" s="32">
        <f>Textual!J12</f>
        <v>2</v>
      </c>
      <c r="E13" s="32">
        <f>Textual!L12</f>
        <v>2</v>
      </c>
      <c r="F13" s="32">
        <f>Textual!N12</f>
        <v>2</v>
      </c>
      <c r="G13" s="32">
        <f>Textual!P12</f>
        <v>2</v>
      </c>
      <c r="H13" s="32">
        <f>Textual!R12</f>
        <v>2</v>
      </c>
      <c r="I13" s="32">
        <f>Textual!T12</f>
        <v>2</v>
      </c>
      <c r="J13" s="32">
        <f>Textual!V12</f>
        <v>2</v>
      </c>
      <c r="K13" s="32">
        <f>Textual!X12</f>
        <v>2</v>
      </c>
      <c r="L13" s="32">
        <f>Textual!Z12</f>
        <v>2</v>
      </c>
      <c r="M13" s="36">
        <f t="shared" si="2"/>
        <v>2</v>
      </c>
      <c r="N13" s="50">
        <f t="shared" si="3"/>
        <v>22</v>
      </c>
    </row>
    <row r="14" spans="1:14" s="31" customFormat="1" x14ac:dyDescent="0.2">
      <c r="A14" s="50">
        <v>8</v>
      </c>
      <c r="B14" s="32">
        <f>Textual!F13</f>
        <v>2</v>
      </c>
      <c r="C14" s="32">
        <f>Textual!H13</f>
        <v>2</v>
      </c>
      <c r="D14" s="32">
        <f>Textual!J13</f>
        <v>2</v>
      </c>
      <c r="E14" s="32">
        <f>Textual!L13</f>
        <v>2</v>
      </c>
      <c r="F14" s="32">
        <f>Textual!N13</f>
        <v>2</v>
      </c>
      <c r="G14" s="32">
        <f>Textual!P13</f>
        <v>2</v>
      </c>
      <c r="H14" s="32">
        <f>Textual!R13</f>
        <v>2</v>
      </c>
      <c r="I14" s="32">
        <f>Textual!T13</f>
        <v>2</v>
      </c>
      <c r="J14" s="32">
        <f>Textual!V13</f>
        <v>2</v>
      </c>
      <c r="K14" s="32">
        <f>Textual!X13</f>
        <v>2</v>
      </c>
      <c r="L14" s="32">
        <f>Textual!Z13</f>
        <v>2</v>
      </c>
      <c r="M14" s="36">
        <f t="shared" si="2"/>
        <v>2</v>
      </c>
      <c r="N14" s="50">
        <f t="shared" si="3"/>
        <v>22</v>
      </c>
    </row>
    <row r="15" spans="1:14" s="31" customFormat="1" x14ac:dyDescent="0.2">
      <c r="A15" s="50">
        <v>9</v>
      </c>
      <c r="B15" s="32">
        <f>Textual!F14</f>
        <v>2</v>
      </c>
      <c r="C15" s="32">
        <f>Textual!H14</f>
        <v>2</v>
      </c>
      <c r="D15" s="32">
        <f>Textual!J14</f>
        <v>2</v>
      </c>
      <c r="E15" s="32">
        <f>Textual!L14</f>
        <v>2</v>
      </c>
      <c r="F15" s="32">
        <f>Textual!N14</f>
        <v>2</v>
      </c>
      <c r="G15" s="32">
        <f>Textual!P14</f>
        <v>1</v>
      </c>
      <c r="H15" s="32">
        <f>Textual!R14</f>
        <v>2</v>
      </c>
      <c r="I15" s="32">
        <f>Textual!T14</f>
        <v>2</v>
      </c>
      <c r="J15" s="32">
        <f>Textual!V14</f>
        <v>2</v>
      </c>
      <c r="K15" s="32">
        <f>Textual!X14</f>
        <v>2</v>
      </c>
      <c r="L15" s="32">
        <f>Textual!Z14</f>
        <v>2</v>
      </c>
      <c r="M15" s="36">
        <f t="shared" si="2"/>
        <v>1.9090909090909092</v>
      </c>
      <c r="N15" s="50">
        <f t="shared" si="3"/>
        <v>21</v>
      </c>
    </row>
    <row r="16" spans="1:14" s="31" customFormat="1" x14ac:dyDescent="0.2">
      <c r="A16" s="50">
        <v>10</v>
      </c>
      <c r="B16" s="32">
        <f>Textual!F15</f>
        <v>2</v>
      </c>
      <c r="C16" s="32">
        <f>Textual!H15</f>
        <v>2</v>
      </c>
      <c r="D16" s="32">
        <f>Textual!J15</f>
        <v>2</v>
      </c>
      <c r="E16" s="32">
        <f>Textual!L15</f>
        <v>1</v>
      </c>
      <c r="F16" s="32">
        <f>Textual!N15</f>
        <v>2</v>
      </c>
      <c r="G16" s="32">
        <f>Textual!P15</f>
        <v>2</v>
      </c>
      <c r="H16" s="32">
        <f>Textual!R15</f>
        <v>1</v>
      </c>
      <c r="I16" s="32">
        <f>Textual!T15</f>
        <v>2</v>
      </c>
      <c r="J16" s="32">
        <f>Textual!V15</f>
        <v>2</v>
      </c>
      <c r="K16" s="32">
        <f>Textual!X15</f>
        <v>2</v>
      </c>
      <c r="L16" s="32">
        <f>Textual!Z15</f>
        <v>2</v>
      </c>
      <c r="M16" s="36">
        <f t="shared" si="2"/>
        <v>1.8181818181818181</v>
      </c>
      <c r="N16" s="50">
        <f t="shared" si="3"/>
        <v>20</v>
      </c>
    </row>
    <row r="17" spans="1:14" s="31" customFormat="1" x14ac:dyDescent="0.2">
      <c r="A17" s="50">
        <v>11</v>
      </c>
      <c r="B17" s="32">
        <f>Textual!F16</f>
        <v>2</v>
      </c>
      <c r="C17" s="32">
        <f>Textual!H16</f>
        <v>2</v>
      </c>
      <c r="D17" s="32">
        <f>Textual!J16</f>
        <v>2</v>
      </c>
      <c r="E17" s="32">
        <f>Textual!L16</f>
        <v>2</v>
      </c>
      <c r="F17" s="32">
        <f>Textual!N16</f>
        <v>2</v>
      </c>
      <c r="G17" s="32">
        <f>Textual!P16</f>
        <v>2</v>
      </c>
      <c r="H17" s="32">
        <f>Textual!R16</f>
        <v>2</v>
      </c>
      <c r="I17" s="32">
        <f>Textual!T16</f>
        <v>2</v>
      </c>
      <c r="J17" s="32">
        <f>Textual!V16</f>
        <v>2</v>
      </c>
      <c r="K17" s="32">
        <f>Textual!X16</f>
        <v>2</v>
      </c>
      <c r="L17" s="32">
        <f>Textual!Z16</f>
        <v>0</v>
      </c>
      <c r="M17" s="36">
        <f t="shared" si="2"/>
        <v>1.8181818181818181</v>
      </c>
      <c r="N17" s="50">
        <f t="shared" si="3"/>
        <v>20</v>
      </c>
    </row>
    <row r="18" spans="1:14" s="31" customFormat="1" x14ac:dyDescent="0.2">
      <c r="A18" s="50">
        <v>12</v>
      </c>
      <c r="B18" s="32">
        <f>Textual!F17</f>
        <v>2</v>
      </c>
      <c r="C18" s="32">
        <f>Textual!H17</f>
        <v>2</v>
      </c>
      <c r="D18" s="32">
        <f>Textual!J17</f>
        <v>2</v>
      </c>
      <c r="E18" s="32">
        <f>Textual!L17</f>
        <v>2</v>
      </c>
      <c r="F18" s="32">
        <f>Textual!N17</f>
        <v>2</v>
      </c>
      <c r="G18" s="32">
        <f>Textual!P17</f>
        <v>2</v>
      </c>
      <c r="H18" s="32">
        <f>Textual!R17</f>
        <v>2</v>
      </c>
      <c r="I18" s="32">
        <f>Textual!T17</f>
        <v>2</v>
      </c>
      <c r="J18" s="32">
        <f>Textual!V17</f>
        <v>2</v>
      </c>
      <c r="K18" s="32">
        <f>Textual!X17</f>
        <v>2</v>
      </c>
      <c r="L18" s="32">
        <f>Textual!Z17</f>
        <v>2</v>
      </c>
      <c r="M18" s="36">
        <f t="shared" ref="M18:M20" si="4">AVERAGE(B18:L18)</f>
        <v>2</v>
      </c>
      <c r="N18" s="50">
        <f t="shared" ref="N18:N20" si="5">SUM(B18:L18)</f>
        <v>22</v>
      </c>
    </row>
    <row r="19" spans="1:14" s="31" customFormat="1" x14ac:dyDescent="0.2">
      <c r="A19" s="50">
        <v>13</v>
      </c>
      <c r="B19" s="32">
        <f>Textual!F18</f>
        <v>2</v>
      </c>
      <c r="C19" s="32">
        <f>Textual!H18</f>
        <v>2</v>
      </c>
      <c r="D19" s="32">
        <f>Textual!J18</f>
        <v>2</v>
      </c>
      <c r="E19" s="32">
        <f>Textual!L18</f>
        <v>2</v>
      </c>
      <c r="F19" s="32">
        <f>Textual!N18</f>
        <v>2</v>
      </c>
      <c r="G19" s="32">
        <f>Textual!P18</f>
        <v>2</v>
      </c>
      <c r="H19" s="32">
        <f>Textual!R18</f>
        <v>1</v>
      </c>
      <c r="I19" s="32">
        <f>Textual!T18</f>
        <v>2</v>
      </c>
      <c r="J19" s="32">
        <f>Textual!V18</f>
        <v>2</v>
      </c>
      <c r="K19" s="32">
        <f>Textual!X18</f>
        <v>1</v>
      </c>
      <c r="L19" s="32">
        <f>Textual!Z18</f>
        <v>2</v>
      </c>
      <c r="M19" s="36">
        <f t="shared" si="4"/>
        <v>1.8181818181818181</v>
      </c>
      <c r="N19" s="50">
        <f t="shared" si="5"/>
        <v>20</v>
      </c>
    </row>
    <row r="20" spans="1:14" s="31" customFormat="1" x14ac:dyDescent="0.2">
      <c r="A20" s="50">
        <v>14</v>
      </c>
      <c r="B20" s="32">
        <f>Textual!F19</f>
        <v>2</v>
      </c>
      <c r="C20" s="32">
        <f>Textual!H19</f>
        <v>2</v>
      </c>
      <c r="D20" s="32">
        <f>Textual!J19</f>
        <v>2</v>
      </c>
      <c r="E20" s="32">
        <f>Textual!L19</f>
        <v>2</v>
      </c>
      <c r="F20" s="32">
        <f>Textual!N19</f>
        <v>2</v>
      </c>
      <c r="G20" s="32">
        <f>Textual!P19</f>
        <v>2</v>
      </c>
      <c r="H20" s="32">
        <f>Textual!R19</f>
        <v>2</v>
      </c>
      <c r="I20" s="32">
        <f>Textual!T19</f>
        <v>2</v>
      </c>
      <c r="J20" s="32">
        <f>Textual!V19</f>
        <v>2</v>
      </c>
      <c r="K20" s="32">
        <f>Textual!X19</f>
        <v>2</v>
      </c>
      <c r="L20" s="32">
        <f>Textual!Z19</f>
        <v>2</v>
      </c>
      <c r="M20" s="36">
        <f t="shared" si="4"/>
        <v>2</v>
      </c>
      <c r="N20" s="50">
        <f t="shared" si="5"/>
        <v>22</v>
      </c>
    </row>
    <row r="21" spans="1:14" s="31" customFormat="1" x14ac:dyDescent="0.2">
      <c r="A21" s="37"/>
      <c r="B21" s="32"/>
      <c r="C21" s="32"/>
      <c r="D21" s="32"/>
      <c r="E21" s="32"/>
      <c r="F21" s="32"/>
      <c r="G21" s="32"/>
      <c r="H21" s="32"/>
      <c r="I21" s="32"/>
      <c r="J21" s="32"/>
      <c r="K21" s="32"/>
      <c r="L21" s="32"/>
      <c r="M21" s="36"/>
    </row>
    <row r="22" spans="1:14" x14ac:dyDescent="0.2">
      <c r="A22" s="46" t="s">
        <v>4</v>
      </c>
      <c r="B22" s="36">
        <f>AVERAGE(B7:B20)</f>
        <v>1.9285714285714286</v>
      </c>
      <c r="C22" s="36">
        <f t="shared" ref="C22:L22" si="6">AVERAGE(C7:C20)</f>
        <v>1.9285714285714286</v>
      </c>
      <c r="D22" s="36">
        <f t="shared" si="6"/>
        <v>2</v>
      </c>
      <c r="E22" s="36">
        <f t="shared" si="6"/>
        <v>1.8571428571428572</v>
      </c>
      <c r="F22" s="36">
        <f t="shared" si="6"/>
        <v>1.9285714285714286</v>
      </c>
      <c r="G22" s="36">
        <f t="shared" si="6"/>
        <v>1.6428571428571428</v>
      </c>
      <c r="H22" s="36">
        <f t="shared" si="6"/>
        <v>1.8571428571428572</v>
      </c>
      <c r="I22" s="36">
        <f t="shared" si="6"/>
        <v>1.8571428571428572</v>
      </c>
      <c r="J22" s="36">
        <f t="shared" si="6"/>
        <v>2</v>
      </c>
      <c r="K22" s="36">
        <f t="shared" si="6"/>
        <v>1.7857142857142858</v>
      </c>
      <c r="L22" s="36">
        <f t="shared" si="6"/>
        <v>1.7142857142857142</v>
      </c>
      <c r="M22" s="36">
        <f>AVERAGE(M7:M20)</f>
        <v>1.8636363636363633</v>
      </c>
      <c r="N22" s="36">
        <f>AVERAGE(N7:N20)</f>
        <v>20.5</v>
      </c>
    </row>
  </sheetData>
  <sheetProtection sheet="1" objects="1" scenarios="1"/>
  <mergeCells count="5">
    <mergeCell ref="A5:N5"/>
    <mergeCell ref="A1:N1"/>
    <mergeCell ref="A2:N2"/>
    <mergeCell ref="A3:N3"/>
    <mergeCell ref="A4:N4"/>
  </mergeCells>
  <phoneticPr fontId="0" type="noConversion"/>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D75990-94AC-47FB-B47F-BC92F923C115}">
  <dimension ref="A1:AB19"/>
  <sheetViews>
    <sheetView tabSelected="1" view="pageLayout" zoomScaleNormal="100" workbookViewId="0">
      <selection activeCell="E19" sqref="E19"/>
    </sheetView>
  </sheetViews>
  <sheetFormatPr defaultRowHeight="10.199999999999999" x14ac:dyDescent="0.2"/>
  <cols>
    <col min="1" max="1" width="4" customWidth="1"/>
    <col min="2" max="2" width="10.140625" bestFit="1" customWidth="1"/>
    <col min="3" max="3" width="17" bestFit="1" customWidth="1"/>
    <col min="4" max="4" width="16.28515625" bestFit="1" customWidth="1"/>
    <col min="5" max="5" width="13" bestFit="1" customWidth="1"/>
    <col min="27" max="27" width="9.7109375" bestFit="1" customWidth="1"/>
  </cols>
  <sheetData>
    <row r="1" spans="1:28" ht="15" customHeight="1" x14ac:dyDescent="0.2">
      <c r="A1" s="69" t="s">
        <v>5</v>
      </c>
      <c r="B1" s="69"/>
      <c r="C1" s="69"/>
      <c r="D1" s="69"/>
      <c r="E1" s="69"/>
      <c r="F1" s="69"/>
      <c r="G1" s="69"/>
      <c r="H1" s="69"/>
      <c r="I1" s="69"/>
      <c r="J1" s="69"/>
      <c r="K1" s="54"/>
      <c r="L1" s="54"/>
      <c r="M1" s="54"/>
      <c r="N1" s="54"/>
    </row>
    <row r="2" spans="1:28" ht="15" customHeight="1" x14ac:dyDescent="0.2">
      <c r="A2" s="70" t="s">
        <v>6</v>
      </c>
      <c r="B2" s="70"/>
      <c r="C2" s="70"/>
      <c r="D2" s="70"/>
      <c r="E2" s="70"/>
      <c r="F2" s="70"/>
      <c r="G2" s="70"/>
      <c r="H2" s="70"/>
      <c r="I2" s="70"/>
      <c r="J2" s="70"/>
      <c r="K2" s="55"/>
      <c r="L2" s="55"/>
      <c r="M2" s="55"/>
      <c r="N2" s="55"/>
    </row>
    <row r="3" spans="1:28" ht="15" customHeight="1" x14ac:dyDescent="0.2">
      <c r="A3" s="69" t="s">
        <v>72</v>
      </c>
      <c r="B3" s="69"/>
      <c r="C3" s="69"/>
      <c r="D3" s="69"/>
      <c r="E3" s="69"/>
      <c r="F3" s="69"/>
      <c r="G3" s="69"/>
      <c r="H3" s="69"/>
      <c r="I3" s="69"/>
      <c r="J3" s="69"/>
      <c r="K3" s="54"/>
      <c r="L3" s="54"/>
      <c r="M3" s="54"/>
      <c r="N3" s="54"/>
    </row>
    <row r="4" spans="1:28" ht="15" customHeight="1" x14ac:dyDescent="0.2">
      <c r="A4" s="70" t="s">
        <v>83</v>
      </c>
      <c r="B4" s="70"/>
      <c r="C4" s="70"/>
      <c r="D4" s="70"/>
      <c r="E4" s="70"/>
      <c r="F4" s="70"/>
      <c r="G4" s="70"/>
      <c r="H4" s="70"/>
      <c r="I4" s="70"/>
      <c r="J4" s="70"/>
      <c r="K4" s="55"/>
      <c r="L4" s="55"/>
      <c r="M4" s="55"/>
      <c r="N4" s="55"/>
    </row>
    <row r="5" spans="1:28" s="44" customFormat="1" ht="40.5" customHeight="1" x14ac:dyDescent="0.2">
      <c r="B5" s="45" t="s">
        <v>37</v>
      </c>
      <c r="C5" s="45" t="s">
        <v>38</v>
      </c>
      <c r="D5" s="45" t="s">
        <v>39</v>
      </c>
      <c r="E5" s="45" t="s">
        <v>40</v>
      </c>
      <c r="F5" s="45" t="s">
        <v>41</v>
      </c>
      <c r="G5" s="45" t="s">
        <v>42</v>
      </c>
      <c r="H5" s="45" t="s">
        <v>43</v>
      </c>
      <c r="I5" s="45" t="s">
        <v>44</v>
      </c>
      <c r="J5" s="45" t="s">
        <v>45</v>
      </c>
      <c r="K5" s="45" t="s">
        <v>46</v>
      </c>
      <c r="L5" s="45" t="s">
        <v>47</v>
      </c>
      <c r="M5" s="45" t="s">
        <v>48</v>
      </c>
      <c r="N5" s="45" t="s">
        <v>49</v>
      </c>
      <c r="O5" s="45" t="s">
        <v>50</v>
      </c>
      <c r="P5" s="45" t="s">
        <v>51</v>
      </c>
      <c r="Q5" s="45" t="s">
        <v>52</v>
      </c>
      <c r="R5" s="45" t="s">
        <v>53</v>
      </c>
      <c r="S5" s="45" t="s">
        <v>54</v>
      </c>
      <c r="T5" s="45" t="s">
        <v>55</v>
      </c>
      <c r="U5" s="45" t="s">
        <v>56</v>
      </c>
      <c r="V5" s="45" t="s">
        <v>57</v>
      </c>
      <c r="W5" s="45" t="s">
        <v>58</v>
      </c>
      <c r="X5" s="45" t="s">
        <v>59</v>
      </c>
      <c r="Y5" s="45" t="s">
        <v>60</v>
      </c>
      <c r="Z5" s="45" t="s">
        <v>61</v>
      </c>
      <c r="AA5" s="45" t="s">
        <v>62</v>
      </c>
      <c r="AB5" s="45" t="s">
        <v>63</v>
      </c>
    </row>
    <row r="6" spans="1:28" s="39" customFormat="1" ht="13.5" customHeight="1" x14ac:dyDescent="0.2">
      <c r="A6" s="39">
        <v>1</v>
      </c>
      <c r="B6" s="39" t="s">
        <v>83</v>
      </c>
      <c r="F6" s="40">
        <v>2</v>
      </c>
      <c r="G6" s="39" t="s">
        <v>84</v>
      </c>
      <c r="H6" s="40">
        <v>2</v>
      </c>
      <c r="I6" s="39" t="s">
        <v>85</v>
      </c>
      <c r="J6" s="40">
        <v>2</v>
      </c>
      <c r="K6" s="39" t="s">
        <v>86</v>
      </c>
      <c r="L6" s="40">
        <v>1</v>
      </c>
      <c r="M6" s="39" t="s">
        <v>87</v>
      </c>
      <c r="N6" s="40">
        <v>2</v>
      </c>
      <c r="O6" s="39" t="s">
        <v>88</v>
      </c>
      <c r="P6" s="40">
        <v>1</v>
      </c>
      <c r="Q6" s="39" t="s">
        <v>89</v>
      </c>
      <c r="R6" s="40">
        <v>2</v>
      </c>
      <c r="S6" s="39" t="s">
        <v>1</v>
      </c>
      <c r="T6" s="40">
        <v>2</v>
      </c>
      <c r="U6" s="39" t="s">
        <v>90</v>
      </c>
      <c r="V6" s="40">
        <v>2</v>
      </c>
      <c r="W6" s="39" t="s">
        <v>91</v>
      </c>
      <c r="X6" s="40">
        <v>1</v>
      </c>
      <c r="Y6" s="39" t="s">
        <v>92</v>
      </c>
      <c r="Z6" s="40">
        <v>2</v>
      </c>
      <c r="AA6" s="39" t="s">
        <v>93</v>
      </c>
      <c r="AB6" s="51">
        <v>44312.508981481478</v>
      </c>
    </row>
    <row r="7" spans="1:28" s="39" customFormat="1" ht="13.5" customHeight="1" x14ac:dyDescent="0.2">
      <c r="A7" s="53">
        <v>2</v>
      </c>
      <c r="B7" s="39" t="s">
        <v>83</v>
      </c>
      <c r="F7" s="40">
        <v>2</v>
      </c>
      <c r="G7" s="39" t="s">
        <v>94</v>
      </c>
      <c r="H7" s="40">
        <v>1</v>
      </c>
      <c r="I7" s="39" t="s">
        <v>95</v>
      </c>
      <c r="J7" s="40">
        <v>2</v>
      </c>
      <c r="K7" s="39" t="s">
        <v>96</v>
      </c>
      <c r="L7" s="40">
        <v>2</v>
      </c>
      <c r="M7" s="39" t="s">
        <v>97</v>
      </c>
      <c r="N7" s="40">
        <v>2</v>
      </c>
      <c r="O7" s="39" t="s">
        <v>98</v>
      </c>
      <c r="P7" s="40">
        <v>1</v>
      </c>
      <c r="Q7" s="39" t="s">
        <v>99</v>
      </c>
      <c r="R7" s="40">
        <v>2</v>
      </c>
      <c r="S7" s="39" t="s">
        <v>100</v>
      </c>
      <c r="T7" s="40">
        <v>2</v>
      </c>
      <c r="U7" s="39" t="s">
        <v>101</v>
      </c>
      <c r="V7" s="40">
        <v>2</v>
      </c>
      <c r="W7" s="39" t="s">
        <v>102</v>
      </c>
      <c r="X7" s="40">
        <v>1</v>
      </c>
      <c r="Y7" s="39" t="s">
        <v>1</v>
      </c>
      <c r="Z7" s="40">
        <v>0</v>
      </c>
      <c r="AA7" s="39" t="s">
        <v>1</v>
      </c>
      <c r="AB7" s="51">
        <v>44308.562511574077</v>
      </c>
    </row>
    <row r="8" spans="1:28" x14ac:dyDescent="0.2">
      <c r="A8" s="53">
        <v>3</v>
      </c>
      <c r="B8" s="39" t="s">
        <v>103</v>
      </c>
      <c r="C8" s="39"/>
      <c r="D8" s="39"/>
      <c r="E8" s="39"/>
      <c r="F8" s="40">
        <v>1</v>
      </c>
      <c r="G8" s="39" t="s">
        <v>104</v>
      </c>
      <c r="H8" s="40">
        <v>2</v>
      </c>
      <c r="I8" s="39" t="s">
        <v>105</v>
      </c>
      <c r="J8" s="40">
        <v>2</v>
      </c>
      <c r="K8" s="39" t="s">
        <v>1</v>
      </c>
      <c r="L8" s="40">
        <v>2</v>
      </c>
      <c r="M8" s="39" t="s">
        <v>106</v>
      </c>
      <c r="N8" s="40">
        <v>2</v>
      </c>
      <c r="O8" s="39" t="s">
        <v>107</v>
      </c>
      <c r="P8" s="40">
        <v>1</v>
      </c>
      <c r="Q8" s="39" t="s">
        <v>108</v>
      </c>
      <c r="R8" s="40">
        <v>2</v>
      </c>
      <c r="S8" s="39" t="s">
        <v>1</v>
      </c>
      <c r="T8" s="40">
        <v>1</v>
      </c>
      <c r="U8" s="39" t="s">
        <v>109</v>
      </c>
      <c r="V8" s="40">
        <v>2</v>
      </c>
      <c r="W8" s="39" t="s">
        <v>1</v>
      </c>
      <c r="X8" s="40">
        <v>2</v>
      </c>
      <c r="Y8" s="39" t="s">
        <v>1</v>
      </c>
      <c r="Z8" s="40">
        <v>2</v>
      </c>
      <c r="AA8" s="39" t="s">
        <v>1</v>
      </c>
      <c r="AB8" s="51">
        <v>44316.672384259262</v>
      </c>
    </row>
    <row r="9" spans="1:28" x14ac:dyDescent="0.2">
      <c r="A9" s="53">
        <v>4</v>
      </c>
      <c r="B9" s="39" t="s">
        <v>83</v>
      </c>
      <c r="C9" s="39"/>
      <c r="D9" s="39"/>
      <c r="E9" s="39"/>
      <c r="F9" s="40">
        <v>2</v>
      </c>
      <c r="G9" s="39" t="s">
        <v>110</v>
      </c>
      <c r="H9" s="40">
        <v>2</v>
      </c>
      <c r="I9" s="39" t="s">
        <v>111</v>
      </c>
      <c r="J9" s="40">
        <v>2</v>
      </c>
      <c r="K9" s="39" t="s">
        <v>112</v>
      </c>
      <c r="L9" s="40">
        <v>2</v>
      </c>
      <c r="M9" s="39" t="s">
        <v>113</v>
      </c>
      <c r="N9" s="40">
        <v>2</v>
      </c>
      <c r="O9" s="39" t="s">
        <v>114</v>
      </c>
      <c r="P9" s="40">
        <v>2</v>
      </c>
      <c r="Q9" s="39" t="s">
        <v>115</v>
      </c>
      <c r="R9" s="40">
        <v>2</v>
      </c>
      <c r="S9" s="39" t="s">
        <v>116</v>
      </c>
      <c r="T9" s="40">
        <v>2</v>
      </c>
      <c r="U9" s="39" t="s">
        <v>117</v>
      </c>
      <c r="V9" s="40">
        <v>2</v>
      </c>
      <c r="W9" s="39" t="s">
        <v>118</v>
      </c>
      <c r="X9" s="40">
        <v>2</v>
      </c>
      <c r="Y9" s="39" t="s">
        <v>119</v>
      </c>
      <c r="Z9" s="40">
        <v>2</v>
      </c>
      <c r="AA9" s="39" t="s">
        <v>120</v>
      </c>
      <c r="AB9" s="51">
        <v>44300.637083333335</v>
      </c>
    </row>
    <row r="10" spans="1:28" x14ac:dyDescent="0.2">
      <c r="A10" s="53">
        <v>5</v>
      </c>
      <c r="B10" t="s">
        <v>83</v>
      </c>
      <c r="F10">
        <v>2</v>
      </c>
      <c r="G10" t="s">
        <v>121</v>
      </c>
      <c r="H10">
        <v>2</v>
      </c>
      <c r="I10" t="s">
        <v>122</v>
      </c>
      <c r="J10">
        <v>2</v>
      </c>
      <c r="K10" t="s">
        <v>123</v>
      </c>
      <c r="L10">
        <v>2</v>
      </c>
      <c r="M10" t="s">
        <v>124</v>
      </c>
      <c r="N10">
        <v>2</v>
      </c>
      <c r="O10" t="s">
        <v>125</v>
      </c>
      <c r="P10">
        <v>2</v>
      </c>
      <c r="Q10" t="s">
        <v>126</v>
      </c>
      <c r="R10">
        <v>2</v>
      </c>
      <c r="S10" t="s">
        <v>127</v>
      </c>
      <c r="T10">
        <v>2</v>
      </c>
      <c r="U10" t="s">
        <v>128</v>
      </c>
      <c r="V10">
        <v>2</v>
      </c>
      <c r="W10" t="s">
        <v>129</v>
      </c>
      <c r="X10">
        <v>2</v>
      </c>
      <c r="Y10" t="s">
        <v>130</v>
      </c>
      <c r="Z10">
        <v>2</v>
      </c>
      <c r="AA10" t="s">
        <v>1</v>
      </c>
      <c r="AB10" s="52">
        <v>44313.644363425927</v>
      </c>
    </row>
    <row r="11" spans="1:28" x14ac:dyDescent="0.2">
      <c r="A11" s="53">
        <v>6</v>
      </c>
      <c r="B11" t="s">
        <v>83</v>
      </c>
      <c r="F11">
        <v>2</v>
      </c>
      <c r="G11" t="s">
        <v>131</v>
      </c>
      <c r="H11">
        <v>2</v>
      </c>
      <c r="I11" t="s">
        <v>132</v>
      </c>
      <c r="J11">
        <v>2</v>
      </c>
      <c r="K11" t="s">
        <v>133</v>
      </c>
      <c r="L11">
        <v>2</v>
      </c>
      <c r="M11" t="s">
        <v>134</v>
      </c>
      <c r="N11">
        <v>1</v>
      </c>
      <c r="O11" t="s">
        <v>135</v>
      </c>
      <c r="P11">
        <v>1</v>
      </c>
      <c r="Q11" t="s">
        <v>136</v>
      </c>
      <c r="R11">
        <v>2</v>
      </c>
      <c r="S11" t="s">
        <v>116</v>
      </c>
      <c r="T11">
        <v>1</v>
      </c>
      <c r="U11" t="s">
        <v>137</v>
      </c>
      <c r="V11">
        <v>2</v>
      </c>
      <c r="W11" t="s">
        <v>138</v>
      </c>
      <c r="X11">
        <v>2</v>
      </c>
      <c r="Y11" t="s">
        <v>119</v>
      </c>
      <c r="Z11">
        <v>2</v>
      </c>
      <c r="AA11" t="s">
        <v>120</v>
      </c>
      <c r="AB11" s="52">
        <v>44302.57576388889</v>
      </c>
    </row>
    <row r="12" spans="1:28" x14ac:dyDescent="0.2">
      <c r="A12" s="53">
        <v>7</v>
      </c>
      <c r="B12" t="s">
        <v>83</v>
      </c>
      <c r="F12">
        <v>2</v>
      </c>
      <c r="G12" t="s">
        <v>139</v>
      </c>
      <c r="H12">
        <v>2</v>
      </c>
      <c r="I12" t="s">
        <v>140</v>
      </c>
      <c r="J12">
        <v>2</v>
      </c>
      <c r="K12" t="s">
        <v>141</v>
      </c>
      <c r="L12">
        <v>2</v>
      </c>
      <c r="M12" t="s">
        <v>142</v>
      </c>
      <c r="N12">
        <v>2</v>
      </c>
      <c r="O12" t="s">
        <v>143</v>
      </c>
      <c r="P12">
        <v>2</v>
      </c>
      <c r="Q12" t="s">
        <v>144</v>
      </c>
      <c r="R12">
        <v>2</v>
      </c>
      <c r="S12" t="s">
        <v>145</v>
      </c>
      <c r="T12">
        <v>2</v>
      </c>
      <c r="U12" t="s">
        <v>146</v>
      </c>
      <c r="V12">
        <v>2</v>
      </c>
      <c r="W12" t="s">
        <v>147</v>
      </c>
      <c r="X12">
        <v>2</v>
      </c>
      <c r="Y12" t="s">
        <v>148</v>
      </c>
      <c r="Z12">
        <v>2</v>
      </c>
      <c r="AA12" t="s">
        <v>149</v>
      </c>
      <c r="AB12" s="52">
        <v>44312.561203703706</v>
      </c>
    </row>
    <row r="13" spans="1:28" x14ac:dyDescent="0.2">
      <c r="A13" s="53">
        <v>8</v>
      </c>
      <c r="B13" t="s">
        <v>83</v>
      </c>
      <c r="F13">
        <v>2</v>
      </c>
      <c r="G13" t="s">
        <v>150</v>
      </c>
      <c r="H13">
        <v>2</v>
      </c>
      <c r="I13" t="s">
        <v>151</v>
      </c>
      <c r="J13">
        <v>2</v>
      </c>
      <c r="K13" t="s">
        <v>152</v>
      </c>
      <c r="L13">
        <v>2</v>
      </c>
      <c r="M13" t="s">
        <v>153</v>
      </c>
      <c r="N13">
        <v>2</v>
      </c>
      <c r="O13" t="s">
        <v>154</v>
      </c>
      <c r="P13">
        <v>2</v>
      </c>
      <c r="Q13" t="s">
        <v>155</v>
      </c>
      <c r="R13">
        <v>2</v>
      </c>
      <c r="S13" t="s">
        <v>156</v>
      </c>
      <c r="T13">
        <v>2</v>
      </c>
      <c r="U13" t="s">
        <v>157</v>
      </c>
      <c r="V13">
        <v>2</v>
      </c>
      <c r="W13" t="s">
        <v>158</v>
      </c>
      <c r="X13">
        <v>2</v>
      </c>
      <c r="Y13" t="s">
        <v>159</v>
      </c>
      <c r="Z13">
        <v>2</v>
      </c>
      <c r="AA13" t="s">
        <v>160</v>
      </c>
      <c r="AB13" s="52">
        <v>44311.95275462963</v>
      </c>
    </row>
    <row r="14" spans="1:28" x14ac:dyDescent="0.2">
      <c r="A14" s="53">
        <v>9</v>
      </c>
      <c r="B14" t="s">
        <v>83</v>
      </c>
      <c r="F14">
        <v>2</v>
      </c>
      <c r="G14" t="s">
        <v>161</v>
      </c>
      <c r="H14">
        <v>2</v>
      </c>
      <c r="I14" t="s">
        <v>162</v>
      </c>
      <c r="J14">
        <v>2</v>
      </c>
      <c r="K14" t="s">
        <v>163</v>
      </c>
      <c r="L14">
        <v>2</v>
      </c>
      <c r="M14" t="s">
        <v>164</v>
      </c>
      <c r="N14">
        <v>2</v>
      </c>
      <c r="O14" t="s">
        <v>165</v>
      </c>
      <c r="P14">
        <v>1</v>
      </c>
      <c r="Q14" t="s">
        <v>166</v>
      </c>
      <c r="R14">
        <v>2</v>
      </c>
      <c r="S14" t="s">
        <v>167</v>
      </c>
      <c r="T14">
        <v>2</v>
      </c>
      <c r="U14" t="s">
        <v>168</v>
      </c>
      <c r="V14">
        <v>2</v>
      </c>
      <c r="W14" t="s">
        <v>169</v>
      </c>
      <c r="X14">
        <v>2</v>
      </c>
      <c r="Y14" t="s">
        <v>170</v>
      </c>
      <c r="Z14">
        <v>2</v>
      </c>
      <c r="AA14" t="s">
        <v>171</v>
      </c>
      <c r="AB14" s="52">
        <v>44312.544849537036</v>
      </c>
    </row>
    <row r="15" spans="1:28" x14ac:dyDescent="0.2">
      <c r="A15" s="53">
        <v>10</v>
      </c>
      <c r="B15" t="s">
        <v>83</v>
      </c>
      <c r="F15">
        <v>2</v>
      </c>
      <c r="G15" t="s">
        <v>1</v>
      </c>
      <c r="H15">
        <v>2</v>
      </c>
      <c r="I15" t="s">
        <v>1</v>
      </c>
      <c r="J15">
        <v>2</v>
      </c>
      <c r="K15" t="s">
        <v>1</v>
      </c>
      <c r="L15">
        <v>1</v>
      </c>
      <c r="M15" t="s">
        <v>1</v>
      </c>
      <c r="N15">
        <v>2</v>
      </c>
      <c r="O15" t="s">
        <v>1</v>
      </c>
      <c r="P15">
        <v>2</v>
      </c>
      <c r="Q15" t="s">
        <v>1</v>
      </c>
      <c r="R15">
        <v>1</v>
      </c>
      <c r="S15" t="s">
        <v>1</v>
      </c>
      <c r="T15">
        <v>2</v>
      </c>
      <c r="U15" t="s">
        <v>1</v>
      </c>
      <c r="V15">
        <v>2</v>
      </c>
      <c r="W15" t="s">
        <v>1</v>
      </c>
      <c r="X15">
        <v>2</v>
      </c>
      <c r="Y15" t="s">
        <v>1</v>
      </c>
      <c r="Z15">
        <v>2</v>
      </c>
      <c r="AA15" t="s">
        <v>172</v>
      </c>
      <c r="AB15" s="52">
        <v>44316.953784722224</v>
      </c>
    </row>
    <row r="16" spans="1:28" x14ac:dyDescent="0.2">
      <c r="A16" s="53">
        <v>11</v>
      </c>
      <c r="B16" t="s">
        <v>83</v>
      </c>
      <c r="F16">
        <v>2</v>
      </c>
      <c r="G16" t="s">
        <v>173</v>
      </c>
      <c r="H16">
        <v>2</v>
      </c>
      <c r="I16" t="s">
        <v>174</v>
      </c>
      <c r="J16">
        <v>2</v>
      </c>
      <c r="K16" t="s">
        <v>175</v>
      </c>
      <c r="L16">
        <v>2</v>
      </c>
      <c r="M16" t="s">
        <v>176</v>
      </c>
      <c r="N16">
        <v>2</v>
      </c>
      <c r="O16" t="s">
        <v>177</v>
      </c>
      <c r="P16">
        <v>2</v>
      </c>
      <c r="Q16" t="s">
        <v>178</v>
      </c>
      <c r="R16">
        <v>2</v>
      </c>
      <c r="S16" t="s">
        <v>179</v>
      </c>
      <c r="T16">
        <v>2</v>
      </c>
      <c r="U16" t="s">
        <v>180</v>
      </c>
      <c r="V16">
        <v>2</v>
      </c>
      <c r="W16" t="s">
        <v>181</v>
      </c>
      <c r="X16">
        <v>2</v>
      </c>
      <c r="Y16" t="s">
        <v>182</v>
      </c>
      <c r="Z16">
        <v>0</v>
      </c>
      <c r="AA16" t="s">
        <v>1</v>
      </c>
      <c r="AB16" s="52">
        <v>44308.623749999999</v>
      </c>
    </row>
    <row r="17" spans="1:28" x14ac:dyDescent="0.2">
      <c r="A17" s="53">
        <v>12</v>
      </c>
      <c r="B17" t="s">
        <v>83</v>
      </c>
      <c r="F17">
        <v>2</v>
      </c>
      <c r="G17" t="s">
        <v>1</v>
      </c>
      <c r="H17">
        <v>2</v>
      </c>
      <c r="I17" t="s">
        <v>1</v>
      </c>
      <c r="J17">
        <v>2</v>
      </c>
      <c r="K17" t="s">
        <v>1</v>
      </c>
      <c r="L17">
        <v>2</v>
      </c>
      <c r="M17" t="s">
        <v>1</v>
      </c>
      <c r="N17">
        <v>2</v>
      </c>
      <c r="O17" t="s">
        <v>1</v>
      </c>
      <c r="P17">
        <v>2</v>
      </c>
      <c r="Q17" t="s">
        <v>1</v>
      </c>
      <c r="R17">
        <v>2</v>
      </c>
      <c r="S17" t="s">
        <v>1</v>
      </c>
      <c r="T17">
        <v>2</v>
      </c>
      <c r="U17" t="s">
        <v>1</v>
      </c>
      <c r="V17">
        <v>2</v>
      </c>
      <c r="W17" t="s">
        <v>1</v>
      </c>
      <c r="X17">
        <v>2</v>
      </c>
      <c r="Y17" t="s">
        <v>1</v>
      </c>
      <c r="Z17">
        <v>2</v>
      </c>
      <c r="AA17" t="s">
        <v>1</v>
      </c>
      <c r="AB17" s="52">
        <v>44316.945243055554</v>
      </c>
    </row>
    <row r="18" spans="1:28" x14ac:dyDescent="0.2">
      <c r="A18" s="53">
        <v>13</v>
      </c>
      <c r="B18" t="s">
        <v>83</v>
      </c>
      <c r="F18">
        <v>2</v>
      </c>
      <c r="G18" t="s">
        <v>1</v>
      </c>
      <c r="H18">
        <v>2</v>
      </c>
      <c r="I18" t="s">
        <v>1</v>
      </c>
      <c r="J18">
        <v>2</v>
      </c>
      <c r="K18" t="s">
        <v>1</v>
      </c>
      <c r="L18">
        <v>2</v>
      </c>
      <c r="M18" t="s">
        <v>1</v>
      </c>
      <c r="N18">
        <v>2</v>
      </c>
      <c r="O18" t="s">
        <v>1</v>
      </c>
      <c r="P18">
        <v>2</v>
      </c>
      <c r="Q18" t="s">
        <v>1</v>
      </c>
      <c r="R18">
        <v>1</v>
      </c>
      <c r="S18" t="s">
        <v>1</v>
      </c>
      <c r="T18">
        <v>2</v>
      </c>
      <c r="U18" t="s">
        <v>1</v>
      </c>
      <c r="V18">
        <v>2</v>
      </c>
      <c r="W18" t="s">
        <v>1</v>
      </c>
      <c r="X18">
        <v>1</v>
      </c>
      <c r="Y18" t="s">
        <v>183</v>
      </c>
      <c r="Z18">
        <v>2</v>
      </c>
      <c r="AA18" t="s">
        <v>1</v>
      </c>
      <c r="AB18" s="52">
        <v>44319.482106481482</v>
      </c>
    </row>
    <row r="19" spans="1:28" x14ac:dyDescent="0.2">
      <c r="A19" s="53">
        <v>14</v>
      </c>
      <c r="B19" t="s">
        <v>83</v>
      </c>
      <c r="F19">
        <v>2</v>
      </c>
      <c r="G19" t="s">
        <v>184</v>
      </c>
      <c r="H19">
        <v>2</v>
      </c>
      <c r="I19" t="s">
        <v>185</v>
      </c>
      <c r="J19">
        <v>2</v>
      </c>
      <c r="K19" t="s">
        <v>186</v>
      </c>
      <c r="L19">
        <v>2</v>
      </c>
      <c r="M19" t="s">
        <v>187</v>
      </c>
      <c r="N19">
        <v>2</v>
      </c>
      <c r="O19" t="s">
        <v>114</v>
      </c>
      <c r="P19">
        <v>2</v>
      </c>
      <c r="Q19" t="s">
        <v>188</v>
      </c>
      <c r="R19">
        <v>2</v>
      </c>
      <c r="S19" t="s">
        <v>116</v>
      </c>
      <c r="T19">
        <v>2</v>
      </c>
      <c r="U19" t="s">
        <v>117</v>
      </c>
      <c r="V19">
        <v>2</v>
      </c>
      <c r="W19" t="s">
        <v>118</v>
      </c>
      <c r="X19">
        <v>2</v>
      </c>
      <c r="Y19" t="s">
        <v>119</v>
      </c>
      <c r="Z19">
        <v>2</v>
      </c>
      <c r="AA19" t="s">
        <v>120</v>
      </c>
      <c r="AB19" s="52">
        <v>44306.519641203704</v>
      </c>
    </row>
  </sheetData>
  <sheetProtection sheet="1" objects="1" scenarios="1"/>
  <mergeCells count="4">
    <mergeCell ref="A1:J1"/>
    <mergeCell ref="A2:J2"/>
    <mergeCell ref="A3:J3"/>
    <mergeCell ref="A4:J4"/>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A955253A3851454A953AB47959F195CE" ma:contentTypeVersion="13" ma:contentTypeDescription="Create a new document." ma:contentTypeScope="" ma:versionID="ec2601218f086231e9eab89474aa2907">
  <xsd:schema xmlns:xsd="http://www.w3.org/2001/XMLSchema" xmlns:xs="http://www.w3.org/2001/XMLSchema" xmlns:p="http://schemas.microsoft.com/office/2006/metadata/properties" xmlns:ns2="ff17b072-a641-4163-845d-6bc934424af4" xmlns:ns3="4ea68dd0-e2a5-4487-9a57-56deb1000fd9" targetNamespace="http://schemas.microsoft.com/office/2006/metadata/properties" ma:root="true" ma:fieldsID="2862f413096f6e9d6063b1ed736dfaeb" ns2:_="" ns3:_="">
    <xsd:import namespace="ff17b072-a641-4163-845d-6bc934424af4"/>
    <xsd:import namespace="4ea68dd0-e2a5-4487-9a57-56deb1000fd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MediaServiceLocation"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f17b072-a641-4163-845d-6bc934424af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ea68dd0-e2a5-4487-9a57-56deb1000fd9"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1081374-54FF-4FC3-9752-30D45FF04934}">
  <ds:schemaRefs>
    <ds:schemaRef ds:uri="http://schemas.microsoft.com/sharepoint/v3/contenttype/forms"/>
  </ds:schemaRefs>
</ds:datastoreItem>
</file>

<file path=customXml/itemProps2.xml><?xml version="1.0" encoding="utf-8"?>
<ds:datastoreItem xmlns:ds="http://schemas.openxmlformats.org/officeDocument/2006/customXml" ds:itemID="{0482B568-DFF8-4DF2-8DEB-0EBEEEE7129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f17b072-a641-4163-845d-6bc934424af4"/>
    <ds:schemaRef ds:uri="4ea68dd0-e2a5-4487-9a57-56deb1000fd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BF53BD8-17DD-470D-8901-E9F69D2AFCA4}">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Item Analysis</vt:lpstr>
      <vt:lpstr>Numeric</vt:lpstr>
      <vt:lpstr>Textual</vt:lpstr>
      <vt:lpstr>'Item Analysis'!SCP27B2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Rogers, Kari</dc:creator>
  <cp:lastModifiedBy>Aguinaga, Veronica</cp:lastModifiedBy>
  <cp:lastPrinted>2020-12-16T17:56:35Z</cp:lastPrinted>
  <dcterms:created xsi:type="dcterms:W3CDTF">2019-03-05T14:16:01Z</dcterms:created>
  <dcterms:modified xsi:type="dcterms:W3CDTF">2022-04-27T19:02:33Z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0x010100A955253A3851454A953AB47959F195CE</vt:lpwstr>
  </property>
</Properties>
</file>