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aguinagav\Desktop\SP 2021 CAEP TWS\"/>
    </mc:Choice>
  </mc:AlternateContent>
  <xr:revisionPtr revIDLastSave="0" documentId="8_{E00E9D58-1D70-4256-B218-F68D06ADA697}" xr6:coauthVersionLast="47" xr6:coauthVersionMax="47" xr10:uidLastSave="{00000000-0000-0000-0000-000000000000}"/>
  <bookViews>
    <workbookView xWindow="-108" yWindow="-108" windowWidth="23256" windowHeight="12456" activeTab="2" xr2:uid="{00000000-000D-0000-FFFF-FFFF00000000}"/>
  </bookViews>
  <sheets>
    <sheet name="Item Analysis" sheetId="3" r:id="rId1"/>
    <sheet name="Numeric" sheetId="2" r:id="rId2"/>
    <sheet name="Textual" sheetId="4" r:id="rId3"/>
  </sheets>
  <definedNames>
    <definedName name="SCP27B2" localSheetId="0">'Item Analysis'!$A$6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3" l="1"/>
  <c r="C38" i="3"/>
  <c r="C59" i="3" l="1"/>
  <c r="C58" i="3"/>
  <c r="C57" i="3"/>
  <c r="C54" i="3"/>
  <c r="C53" i="3"/>
  <c r="C52" i="3"/>
  <c r="C49" i="3"/>
  <c r="C48" i="3"/>
  <c r="C47" i="3"/>
  <c r="C44" i="3"/>
  <c r="C43" i="3"/>
  <c r="C42" i="3"/>
  <c r="C34" i="3"/>
  <c r="C33" i="3"/>
  <c r="C32" i="3"/>
  <c r="C29" i="3"/>
  <c r="C28" i="3"/>
  <c r="C27" i="3"/>
  <c r="C37" i="3"/>
  <c r="C24" i="3"/>
  <c r="C23" i="3"/>
  <c r="C22" i="3"/>
  <c r="C19" i="3"/>
  <c r="C18" i="3"/>
  <c r="C17" i="3"/>
  <c r="C12" i="3"/>
  <c r="C14" i="3"/>
  <c r="C13" i="3"/>
  <c r="C7" i="3"/>
  <c r="C9" i="3"/>
  <c r="C8" i="3"/>
  <c r="L7" i="2"/>
  <c r="K7" i="2"/>
  <c r="J7" i="2"/>
  <c r="I7" i="2"/>
  <c r="H7" i="2"/>
  <c r="G7" i="2"/>
  <c r="F7" i="2"/>
  <c r="E7" i="2"/>
  <c r="D7" i="2"/>
  <c r="C7" i="2"/>
  <c r="B7" i="2"/>
  <c r="N7" i="2" l="1"/>
  <c r="N9" i="2"/>
  <c r="C45" i="3"/>
  <c r="C35" i="3"/>
  <c r="H9" i="2"/>
  <c r="D9" i="2"/>
  <c r="L9" i="2" l="1"/>
  <c r="I9" i="2"/>
  <c r="E9" i="2"/>
  <c r="B9" i="2"/>
  <c r="F9" i="2"/>
  <c r="J9" i="2"/>
  <c r="C9" i="2"/>
  <c r="G9" i="2"/>
  <c r="K9" i="2"/>
  <c r="M7" i="2"/>
  <c r="C60" i="3"/>
  <c r="C55" i="3"/>
  <c r="D53" i="3" s="1"/>
  <c r="C20" i="3" l="1"/>
  <c r="D17" i="3" s="1"/>
  <c r="D57" i="3"/>
  <c r="D52" i="3"/>
  <c r="D58" i="3"/>
  <c r="C25" i="3"/>
  <c r="D24" i="3" s="1"/>
  <c r="D59" i="3"/>
  <c r="D44" i="3"/>
  <c r="D54" i="3"/>
  <c r="D33" i="3"/>
  <c r="C15" i="3"/>
  <c r="D12" i="3" s="1"/>
  <c r="C40" i="3"/>
  <c r="D38" i="3" s="1"/>
  <c r="C50" i="3"/>
  <c r="D49" i="3" s="1"/>
  <c r="C30" i="3"/>
  <c r="D29" i="3" s="1"/>
  <c r="C10" i="3"/>
  <c r="D18" i="3" l="1"/>
  <c r="D19" i="3"/>
  <c r="D23" i="3"/>
  <c r="D60" i="3"/>
  <c r="D27" i="3"/>
  <c r="D47" i="3"/>
  <c r="A15" i="3"/>
  <c r="D42" i="3"/>
  <c r="D37" i="3"/>
  <c r="D43" i="3"/>
  <c r="D48" i="3"/>
  <c r="D14" i="3"/>
  <c r="D22" i="3"/>
  <c r="D32" i="3"/>
  <c r="D34" i="3"/>
  <c r="D28" i="3"/>
  <c r="D39" i="3"/>
  <c r="D40" i="3" s="1"/>
  <c r="A35" i="3"/>
  <c r="D13" i="3"/>
  <c r="D9" i="3"/>
  <c r="D8" i="3"/>
  <c r="D55" i="3"/>
  <c r="D7" i="3"/>
  <c r="A10" i="3"/>
  <c r="D20" i="3" l="1"/>
  <c r="D25" i="3"/>
  <c r="D35" i="3"/>
  <c r="D50" i="3"/>
  <c r="D30" i="3"/>
  <c r="D45" i="3"/>
  <c r="D10" i="3"/>
  <c r="D15" i="3"/>
  <c r="A60" i="3"/>
  <c r="A55" i="3"/>
  <c r="A50" i="3"/>
  <c r="A45" i="3"/>
  <c r="A40" i="3"/>
  <c r="A30" i="3"/>
  <c r="A25" i="3"/>
  <c r="A20" i="3"/>
  <c r="A62" i="3" l="1"/>
  <c r="M9" i="2"/>
</calcChain>
</file>

<file path=xl/sharedStrings.xml><?xml version="1.0" encoding="utf-8"?>
<sst xmlns="http://schemas.openxmlformats.org/spreadsheetml/2006/main" count="135" uniqueCount="86">
  <si>
    <t>9. Recommendations for Improvement (NAEYC 6D; INTASC 9; CAEP 1.2, 1.5, 3.6)</t>
  </si>
  <si>
    <t>10. Lesson Plan Format (NAEYC 5A; INTASC 5; CAEP 1.3, 3.5)</t>
  </si>
  <si>
    <t>11. Grammar, Usage, and Mechanics</t>
  </si>
  <si>
    <t>NV</t>
  </si>
  <si>
    <t>#</t>
  </si>
  <si>
    <t>Mean</t>
  </si>
  <si>
    <t>Mean:</t>
  </si>
  <si>
    <t>SOUTHWESTERN OKLAHOMA STATE UNIVERSITY</t>
  </si>
  <si>
    <t>EVALUATION OF TEACHER CANDIDATE</t>
  </si>
  <si>
    <t>Count</t>
  </si>
  <si>
    <t>Pct</t>
  </si>
  <si>
    <t>Target (2 pts.): The candidate provides a description of the classroom environment, including these 5 components: resources; classroom arrangement; student demographics, culture, and accommodations.</t>
  </si>
  <si>
    <t>Acceptable (1 pt.): The candidate provides a description of the classroom environment, including 4 of 5 components: resources; classroom arrangement; student demographics, culture, and accommodations.</t>
  </si>
  <si>
    <t>Unacceptable (0 pts.): The candidate provides incomplete information of the classroom with less than 4 of the specified components.</t>
  </si>
  <si>
    <t>Total</t>
  </si>
  <si>
    <t>Target (2 pts.): The candidate describes two or more factors that influence instruction: students needs, interests, resources, time limits, candidates personal strengths, and/or required curriculum.</t>
  </si>
  <si>
    <t>Acceptable (1 pt.): The candidate describes one factor that influences unit instruction: students needs, interests, resources, time limits, candidates personal strengths, or required curriculum.</t>
  </si>
  <si>
    <t>Unacceptable (0 pts.): The candidate does not describe a factor that influences unit instruction, such as students needs, interests, resources, time limits, candidates personal strengths, or required curriculum.</t>
  </si>
  <si>
    <t>Target (2 pts.): The candidate includes 4 or more instructional/collaborative strategies, which are inclusive and engaging for students.</t>
  </si>
  <si>
    <t>Acceptable (1 pt.): The candidate includes 3 instructional/collaborative strategies, which are inclusive and engaging for students.</t>
  </si>
  <si>
    <t>Unacceptable (0 pts.): The candidate includes less than 3 instructional/collaborative strategies.</t>
  </si>
  <si>
    <t>Target (2 pts.): The candidate describes 2 ways to technology was integrated throughout the unit to enhance learning.</t>
  </si>
  <si>
    <t>Acceptable (1 pt.): The candidate describes 1 way technology was integrated throughout the unit to enhance learning.</t>
  </si>
  <si>
    <t>Unacceptable (0 pts.): The candidate does not describe at least 1 way technology was integrated throughout the unit.</t>
  </si>
  <si>
    <t>Target (2 pts.): The candidate describes 2 or more adaptations for special populations (students with exceptionalities, gifted, ELLs, and/or delayed learners).</t>
  </si>
  <si>
    <t>Acceptable (1 pt.): The candidate describes 1 adaptation for special populations (students with exceptionalities, gifted, ELLs, or delayed learners).</t>
  </si>
  <si>
    <t>Unacceptable (0 pts.): The candidate does not describe 1 adaptation for special populations (students with exceptionalities, gifted, ELLs or delayed learners).</t>
  </si>
  <si>
    <t>Unacceptable (0 pts.): The candidate discusses 1 component of the classroom management plan. The candidate does not understand the importance of considering young childrens characteristics and need for development and learning.</t>
  </si>
  <si>
    <t>Target (2 pts.): Using the professional standards in the NAEYC Code of Ethical Conduct, the candidate articulates 2 areas in need of personal improvement during future instruction and/or through professional development opportunities.</t>
  </si>
  <si>
    <t>Acceptable (1 pt.): Using the professional standards in the NAEYC Code of Ethical Conduct, the candidate articulates 1 area in need of personal improvement during future instruction and/or through professional development opportunities.</t>
  </si>
  <si>
    <t>Unacceptable (0 pts.): The candidate does not use the professional standards in the NAEYC Code of Ethical Conduct to identify 1 area in need of personal improvement.</t>
  </si>
  <si>
    <t>Target (2 pts.): The candidate has no more than five errors in grammar, usage, and mechanics in the teacher work sample.</t>
  </si>
  <si>
    <t>Acceptable (1 pt.): The candidate has 6-10 errors in grammar, usage, and mechanics in the teacher work sample.</t>
  </si>
  <si>
    <t>Unacceptable (0 pts.): The candidate has more than 10 errors in grammar, usage, and mechanics in the teacher work sample.</t>
  </si>
  <si>
    <t>Teacher Work Sample, Art</t>
  </si>
  <si>
    <t>1. Classroom Environment and Student Demographics
(NAEA Standard 3; INTASC 2; CAEP 1.4)</t>
  </si>
  <si>
    <t>2. Introduction of Unit
(NAEA Standard 1; INTASC 4; CAEP 1.4, 3.5)</t>
  </si>
  <si>
    <t>3. Factors Influencing Instruction
(NAEA Standard 2; INTASC 7; CAEP 1.5)</t>
  </si>
  <si>
    <t>4. Specific Instructional/Collaborative Strategies
(NAEA Standard 5; INTASC 8; CAEP 1.5)</t>
  </si>
  <si>
    <t>5. Integration of Technology into Teaching and Learning
(NAEA Standard 6; INTASC 6; CAEP 1.2, 1.3, 1.5, 3.5, 4.1)</t>
  </si>
  <si>
    <t>6. Assessments Tables &amp; Analysis of Results
(NAEA Standard 7; INTASC 6; CAEP 1.2, 1.3, 1.5, 3.5, 4.1)</t>
  </si>
  <si>
    <t>7. Adaptations for Special Populations
(NAEA Standard 4; INTASC 1; CAEP 1.1, 3.5)</t>
  </si>
  <si>
    <t>8. Classroom Management
(NAEA Standard 1; INTASC 3; CAEP 1.4, 2.3)</t>
  </si>
  <si>
    <t xml:space="preserve">Target (2 pts.):  The candidate uses extensive and ongoing assessments throughout the unit:  pretest, formative, and summative/posttest.  A complete analysis of data is provided, including more than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 </t>
  </si>
  <si>
    <t>Acceptable (1 pt.):  The candidate uses ongoing assessments throughout the unit:  pretest, formative, and summative/posttest.  A complete analysis of data is provided, including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t>
  </si>
  <si>
    <t xml:space="preserve">Target (2 pts.):  The candidate makes the unit content meaningful through practical applications and integration of students’ prior experiences to promote academic and social competence.  The candidate includes Objectives, Anticipatory Set, Modeling, Guided Practice/Guided Instruction/Monitoring, Independent Practice, Closure, and Adaptations for Special Populations (students with exceptionalities, gifted, and/or ELLs, etc.) in the unit. </t>
  </si>
  <si>
    <t>Acceptable (1 pt.):  The candidate makes consistent efforts to make the content matter meaningful for students through practical applications and students’ prior experiences.  The candidate includes Objectives, Anticipatory Set, Modeling, Guided Practice/Monitoring, Independent Practice, Closure, and Adaptations for Special Populations (students with exceptionalities, gifted, and/or ELLs, etc.) in all lesson plans.</t>
  </si>
  <si>
    <t xml:space="preserve">Unacceptable (0 pts.):  The candidate does not make the unit content meaningful through practical applications and integration of students’ prior experiences.  The lesson plans do not include all of the following: Objectives, Anticipatory Set, Modeling, Guided Practice/Guided Instruction/Monitoring, Independent Practice, Closure, and Adaptations for Special Populations (students with exceptionalities, gifted, ELLs, etc.). </t>
  </si>
  <si>
    <t>Semester</t>
  </si>
  <si>
    <t>TeacherC</t>
  </si>
  <si>
    <t>Universi</t>
  </si>
  <si>
    <t>Cooperat</t>
  </si>
  <si>
    <t>TWS01</t>
  </si>
  <si>
    <t>TWS01_</t>
  </si>
  <si>
    <t>TWS02</t>
  </si>
  <si>
    <t>TWS02_</t>
  </si>
  <si>
    <t>TWS03</t>
  </si>
  <si>
    <t>TWS03_</t>
  </si>
  <si>
    <t>TWS04</t>
  </si>
  <si>
    <t>TWS04_</t>
  </si>
  <si>
    <t>TWS05</t>
  </si>
  <si>
    <t>TWS05_</t>
  </si>
  <si>
    <t>TWS06</t>
  </si>
  <si>
    <t>TWS06_</t>
  </si>
  <si>
    <t>TWS07</t>
  </si>
  <si>
    <t>TWS07_</t>
  </si>
  <si>
    <t>TWS08</t>
  </si>
  <si>
    <t>TWS08_</t>
  </si>
  <si>
    <t>TWS09</t>
  </si>
  <si>
    <t>TWS09_</t>
  </si>
  <si>
    <t>TWS10</t>
  </si>
  <si>
    <t>TWS10_</t>
  </si>
  <si>
    <t>TWS11</t>
  </si>
  <si>
    <t>TWS11_</t>
  </si>
  <si>
    <t>SubmitDa</t>
  </si>
  <si>
    <t>Score Possible 22</t>
  </si>
  <si>
    <t>TOTAL SCORE out of 22 possible points</t>
  </si>
  <si>
    <t>Target (2 pts.):  The candidate includes an extensive introduction of the unit, which includes an overview of the contextual background, Oklahoma Academic Standards, and the content areas(s) of the unit.  The candidate shows evidence of planning for instruction based on knowledge of the students, learning theory, connections across curriculum, and the learning community.</t>
  </si>
  <si>
    <t>Acceptable (1 pt.):  The candidate includes a complete introduction of the unit, which includes an overview of contextual background, Oklahoma Academic Standards, and the content area(s) of the unit.  The candidate shows evidence of planning for instruction based on knowledge of the students, learning theory, connections across curriculum, and the learning community.</t>
  </si>
  <si>
    <t xml:space="preserve">Unacceptable (0 pts.):  The candidate provides incomplete information to introduce the unit.  The candidate does not include an overview of the contextual background, Oklahoma Academic Standards, and the content area(s) of the unit.  The candidate does not show evidence of planning for instruction based on knowledge of students, learning, theory, connections across curriculum, and the learning community.    </t>
  </si>
  <si>
    <t xml:space="preserve">Unacceptable (0 pts.):  The candidate does not use ongoing assessments throughout the unit:  pretest, formative, and summative/posttest.  A complete analysis of data is not provided:  3 formative assessments, analysis of the post assessment results indicating the percentage of students scoring at an acceptable level, and analysis of two or more subgroups (ethnicity, gender, ELLs, students with exceptionalities, and/or delayed learners).    </t>
  </si>
  <si>
    <t xml:space="preserve">Target (2 pts.):  The candidate discusses 3 components of the classroom management plan to effectively create a healthy, respectful, supportive, and challenging learning environment.  The candidate understands the importance of considering young children’s characteristics and needs for development and learning.  </t>
  </si>
  <si>
    <t>Acceptable (1 pt.):  The candidate discusses 3 components of the classroom management plan to effectively create a healthy, respectful, supportive, and challenging learning environment.  The candidate understands the importance of considering young children’s characteristics and needs for development and learning.</t>
  </si>
  <si>
    <t>Spring 2021</t>
  </si>
  <si>
    <t>Very well done.</t>
  </si>
  <si>
    <t>Because of Covid, a lot more technology is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</si>
</sst>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8"/>
      <color indexed="12"/>
      <name val="MS Sans Serif"/>
    </font>
    <font>
      <b/>
      <sz val="8"/>
      <name val="MS Sans Serif"/>
    </font>
    <font>
      <b/>
      <i/>
      <sz val="1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s>
  <fills count="2">
    <fill>
      <patternFill patternType="none"/>
    </fill>
    <fill>
      <patternFill patternType="gray125"/>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applyAlignment="0">
      <alignment vertical="top" wrapText="1"/>
      <protection locked="0"/>
    </xf>
  </cellStyleXfs>
  <cellXfs count="66">
    <xf numFmtId="0" fontId="0" fillId="0" borderId="0" xfId="0" applyAlignment="1">
      <alignment vertical="top"/>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left" vertical="top"/>
      <protection hidden="1"/>
    </xf>
    <xf numFmtId="0" fontId="4" fillId="0" borderId="0" xfId="0" applyFont="1" applyAlignment="1" applyProtection="1">
      <alignment horizontal="center" vertical="top"/>
      <protection hidden="1"/>
    </xf>
    <xf numFmtId="0" fontId="6" fillId="0" borderId="0" xfId="0" applyFont="1" applyBorder="1" applyAlignment="1" applyProtection="1">
      <alignment horizontal="center" wrapText="1"/>
      <protection hidden="1"/>
    </xf>
    <xf numFmtId="0" fontId="7" fillId="0" borderId="4" xfId="0" applyFont="1" applyBorder="1" applyAlignment="1" applyProtection="1">
      <alignment horizontal="right" wrapText="1"/>
      <protection hidden="1"/>
    </xf>
    <xf numFmtId="0" fontId="7" fillId="0" borderId="7"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4" xfId="0" applyFont="1" applyBorder="1" applyAlignment="1" applyProtection="1">
      <alignment horizontal="left" wrapText="1"/>
      <protection hidden="1"/>
    </xf>
    <xf numFmtId="0" fontId="6" fillId="0" borderId="6" xfId="0" applyFont="1" applyBorder="1" applyAlignment="1" applyProtection="1">
      <alignment horizontal="right" wrapText="1"/>
      <protection hidden="1"/>
    </xf>
    <xf numFmtId="10" fontId="6" fillId="0" borderId="1" xfId="0" applyNumberFormat="1" applyFont="1" applyBorder="1" applyAlignment="1" applyProtection="1">
      <alignment horizontal="right" wrapText="1"/>
      <protection hidden="1"/>
    </xf>
    <xf numFmtId="0" fontId="7" fillId="0" borderId="9" xfId="0" applyFont="1" applyBorder="1" applyAlignment="1" applyProtection="1">
      <alignment horizontal="center" wrapText="1"/>
      <protection hidden="1"/>
    </xf>
    <xf numFmtId="0" fontId="6" fillId="0" borderId="9" xfId="0" applyFont="1" applyBorder="1" applyAlignment="1" applyProtection="1">
      <alignment horizontal="left" wrapText="1"/>
      <protection hidden="1"/>
    </xf>
    <xf numFmtId="2" fontId="7" fillId="0" borderId="4" xfId="0" applyNumberFormat="1" applyFont="1" applyBorder="1" applyAlignment="1" applyProtection="1">
      <alignment horizontal="center" wrapText="1"/>
      <protection hidden="1"/>
    </xf>
    <xf numFmtId="0" fontId="8" fillId="0" borderId="4" xfId="0" applyFont="1" applyBorder="1" applyAlignment="1" applyProtection="1">
      <alignment horizontal="left" wrapText="1"/>
      <protection hidden="1"/>
    </xf>
    <xf numFmtId="0" fontId="6" fillId="0" borderId="4" xfId="0" applyFont="1" applyBorder="1" applyAlignment="1" applyProtection="1">
      <alignment horizontal="right" wrapText="1"/>
      <protection hidden="1"/>
    </xf>
    <xf numFmtId="10" fontId="6" fillId="0" borderId="4" xfId="0" applyNumberFormat="1" applyFont="1" applyBorder="1" applyAlignment="1" applyProtection="1">
      <alignment horizontal="right" wrapText="1"/>
      <protection hidden="1"/>
    </xf>
    <xf numFmtId="0" fontId="8" fillId="0" borderId="0" xfId="0" applyFont="1" applyBorder="1" applyAlignment="1" applyProtection="1">
      <alignment horizontal="left" wrapText="1"/>
      <protection hidden="1"/>
    </xf>
    <xf numFmtId="0" fontId="6" fillId="0" borderId="0" xfId="0" applyFont="1" applyBorder="1" applyAlignment="1" applyProtection="1">
      <alignment horizontal="right" wrapText="1"/>
      <protection hidden="1"/>
    </xf>
    <xf numFmtId="10" fontId="6" fillId="0" borderId="0" xfId="0" applyNumberFormat="1" applyFont="1" applyBorder="1" applyAlignment="1" applyProtection="1">
      <alignment horizontal="right" wrapText="1"/>
      <protection hidden="1"/>
    </xf>
    <xf numFmtId="0" fontId="5" fillId="0" borderId="0" xfId="0" applyFont="1" applyBorder="1" applyAlignment="1" applyProtection="1">
      <alignment vertical="top"/>
      <protection hidden="1"/>
    </xf>
    <xf numFmtId="0" fontId="6" fillId="0" borderId="10" xfId="0" applyFont="1" applyBorder="1" applyAlignment="1" applyProtection="1">
      <alignment horizontal="right" wrapText="1"/>
      <protection hidden="1"/>
    </xf>
    <xf numFmtId="0" fontId="7" fillId="0" borderId="4" xfId="0" applyFont="1" applyBorder="1" applyAlignment="1" applyProtection="1">
      <alignment horizontal="center" wrapText="1"/>
      <protection hidden="1"/>
    </xf>
    <xf numFmtId="2" fontId="7" fillId="0" borderId="8" xfId="0" applyNumberFormat="1" applyFont="1" applyBorder="1" applyAlignment="1" applyProtection="1">
      <alignment horizontal="center" wrapText="1"/>
      <protection hidden="1"/>
    </xf>
    <xf numFmtId="0" fontId="8" fillId="0" borderId="3" xfId="0" applyFont="1" applyBorder="1" applyAlignment="1" applyProtection="1">
      <alignment horizontal="left" wrapText="1"/>
      <protection hidden="1"/>
    </xf>
    <xf numFmtId="0" fontId="6" fillId="0" borderId="1" xfId="0" applyFont="1" applyBorder="1" applyAlignment="1" applyProtection="1">
      <alignment horizontal="left" wrapText="1"/>
      <protection hidden="1"/>
    </xf>
    <xf numFmtId="0" fontId="6" fillId="0" borderId="11" xfId="0" applyFont="1" applyBorder="1" applyAlignment="1" applyProtection="1">
      <alignment horizontal="right" wrapText="1"/>
      <protection hidden="1"/>
    </xf>
    <xf numFmtId="0" fontId="7" fillId="0" borderId="2" xfId="0" applyFont="1" applyBorder="1" applyAlignment="1" applyProtection="1">
      <alignment horizontal="center" wrapText="1"/>
      <protection hidden="1"/>
    </xf>
    <xf numFmtId="0" fontId="8" fillId="0" borderId="1" xfId="0" applyFont="1" applyBorder="1" applyAlignment="1" applyProtection="1">
      <alignment horizontal="left" wrapText="1"/>
      <protection hidden="1"/>
    </xf>
    <xf numFmtId="2" fontId="4" fillId="0" borderId="4"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0" fontId="0" fillId="0" borderId="0" xfId="0" applyNumberFormat="1" applyAlignment="1" applyProtection="1">
      <alignment horizontal="center" vertical="top" wrapText="1"/>
      <protection hidden="1"/>
    </xf>
    <xf numFmtId="0" fontId="0" fillId="0" borderId="0" xfId="0" applyFont="1" applyAlignment="1" applyProtection="1">
      <alignment horizontal="left"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pplyProtection="1">
      <alignment horizontal="center" vertical="top" wrapText="1"/>
      <protection hidden="1"/>
    </xf>
    <xf numFmtId="0" fontId="0" fillId="0" borderId="0" xfId="0" applyFont="1" applyAlignment="1" applyProtection="1">
      <alignment horizontal="center" vertical="top" wrapText="1"/>
      <protection hidden="1"/>
    </xf>
    <xf numFmtId="0" fontId="0" fillId="0" borderId="0" xfId="0" applyAlignment="1">
      <alignment horizontal="left" vertical="top"/>
      <protection locked="0"/>
    </xf>
    <xf numFmtId="0" fontId="1" fillId="0" borderId="0" xfId="0" applyFont="1" applyAlignment="1">
      <alignment horizontal="left" vertical="top"/>
      <protection locked="0"/>
    </xf>
    <xf numFmtId="0" fontId="0" fillId="0" borderId="0" xfId="0" applyNumberFormat="1" applyAlignment="1">
      <alignment horizontal="right" vertical="top"/>
      <protection locked="0"/>
    </xf>
    <xf numFmtId="0" fontId="6" fillId="0" borderId="12" xfId="0" applyFont="1" applyBorder="1" applyAlignment="1" applyProtection="1">
      <alignment horizontal="left" wrapText="1"/>
      <protection hidden="1"/>
    </xf>
    <xf numFmtId="0" fontId="6" fillId="0" borderId="1" xfId="0" applyFont="1" applyBorder="1" applyAlignment="1" applyProtection="1">
      <alignment horizontal="left" vertical="center" wrapText="1"/>
      <protection hidden="1"/>
    </xf>
    <xf numFmtId="0" fontId="6" fillId="0" borderId="12" xfId="0" applyFont="1" applyBorder="1" applyAlignment="1" applyProtection="1">
      <alignment horizontal="left" vertical="center" wrapText="1"/>
      <protection hidden="1"/>
    </xf>
    <xf numFmtId="0" fontId="2" fillId="0" borderId="0" xfId="0" applyFont="1" applyAlignment="1">
      <alignment horizontal="left" vertical="center"/>
      <protection locked="0"/>
    </xf>
    <xf numFmtId="49" fontId="2" fillId="0" borderId="0" xfId="0" applyNumberFormat="1" applyFont="1" applyAlignment="1">
      <alignment horizontal="left" vertical="center"/>
      <protection locked="0"/>
    </xf>
    <xf numFmtId="0" fontId="2" fillId="0" borderId="0" xfId="0" applyFont="1" applyAlignment="1" applyProtection="1">
      <alignment horizontal="center" vertical="top" wrapText="1"/>
      <protection hidden="1"/>
    </xf>
    <xf numFmtId="49" fontId="9" fillId="0" borderId="0" xfId="0" applyNumberFormat="1" applyFont="1" applyAlignment="1" applyProtection="1">
      <alignment horizontal="center" wrapText="1"/>
      <protection hidden="1"/>
    </xf>
    <xf numFmtId="0" fontId="9" fillId="0" borderId="0" xfId="0" applyFont="1" applyAlignment="1" applyProtection="1">
      <alignment horizontal="center" wrapText="1"/>
      <protection hidden="1"/>
    </xf>
    <xf numFmtId="22" fontId="1" fillId="0" borderId="0" xfId="0" applyNumberFormat="1" applyFont="1" applyAlignment="1">
      <alignment horizontal="left" vertical="top"/>
      <protection locked="0"/>
    </xf>
    <xf numFmtId="0" fontId="4" fillId="0" borderId="14" xfId="0" applyFont="1" applyBorder="1" applyAlignment="1" applyProtection="1">
      <alignment horizontal="left" vertical="top"/>
      <protection hidden="1"/>
    </xf>
    <xf numFmtId="0" fontId="4" fillId="0" borderId="15" xfId="0" applyFont="1" applyBorder="1" applyAlignment="1" applyProtection="1">
      <alignment horizontal="left" vertical="top"/>
      <protection hidden="1"/>
    </xf>
    <xf numFmtId="0" fontId="4" fillId="0" borderId="12" xfId="0" applyFont="1" applyBorder="1" applyAlignment="1" applyProtection="1">
      <alignment horizontal="left" vertical="top"/>
      <protection hidden="1"/>
    </xf>
    <xf numFmtId="0" fontId="7" fillId="0" borderId="2" xfId="0" applyFont="1" applyBorder="1" applyAlignment="1">
      <alignment horizontal="left" vertical="center" wrapText="1"/>
      <protection locked="0"/>
    </xf>
    <xf numFmtId="0" fontId="7" fillId="0" borderId="3" xfId="0" applyFont="1" applyBorder="1" applyAlignment="1">
      <alignment horizontal="left" vertical="center" wrapText="1"/>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7" fillId="0" borderId="5"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7" fillId="0" borderId="13" xfId="0" applyFont="1" applyBorder="1" applyAlignment="1" applyProtection="1">
      <alignment vertical="top" wrapText="1"/>
      <protection hidden="1"/>
    </xf>
    <xf numFmtId="0" fontId="0" fillId="0" borderId="8" xfId="0" applyBorder="1" applyAlignment="1">
      <alignment vertical="top" wrapText="1"/>
      <protection locked="0"/>
    </xf>
    <xf numFmtId="0" fontId="0" fillId="0" borderId="0" xfId="0" applyAlignment="1" applyProtection="1">
      <alignment horizontal="center" vertical="top" wrapText="1"/>
      <protection hidden="1"/>
    </xf>
    <xf numFmtId="0" fontId="3" fillId="0" borderId="0" xfId="0" applyFont="1" applyAlignment="1" applyProtection="1">
      <alignment horizontal="center" vertical="top" wrapText="1"/>
      <protection hidden="1"/>
    </xf>
    <xf numFmtId="0" fontId="4" fillId="0" borderId="0" xfId="0" applyFont="1"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2"/>
  <sheetViews>
    <sheetView view="pageLayout" zoomScaleNormal="100" workbookViewId="0">
      <selection activeCell="B8" sqref="B8"/>
    </sheetView>
  </sheetViews>
  <sheetFormatPr defaultColWidth="9.28515625" defaultRowHeight="14.4" x14ac:dyDescent="0.2"/>
  <cols>
    <col min="1" max="1" width="20.85546875" style="7" customWidth="1"/>
    <col min="2" max="2" width="80.85546875" style="7" customWidth="1"/>
    <col min="3" max="3" width="7.140625" style="7" bestFit="1" customWidth="1"/>
    <col min="4" max="4" width="10.85546875" style="7" customWidth="1"/>
    <col min="5" max="5" width="3.85546875" style="7" customWidth="1"/>
    <col min="6" max="16384" width="9.28515625" style="7"/>
  </cols>
  <sheetData>
    <row r="1" spans="1:13" s="2" customFormat="1" x14ac:dyDescent="0.2">
      <c r="A1" s="56" t="s">
        <v>7</v>
      </c>
      <c r="B1" s="57"/>
      <c r="C1" s="57"/>
      <c r="D1" s="57"/>
      <c r="E1" s="1"/>
      <c r="F1" s="1"/>
      <c r="G1" s="1"/>
      <c r="H1" s="1"/>
      <c r="I1" s="1"/>
      <c r="J1" s="1"/>
      <c r="K1" s="1"/>
      <c r="L1" s="1"/>
      <c r="M1" s="1"/>
    </row>
    <row r="2" spans="1:13" s="2" customFormat="1" x14ac:dyDescent="0.2">
      <c r="A2" s="58" t="s">
        <v>8</v>
      </c>
      <c r="B2" s="57"/>
      <c r="C2" s="57"/>
      <c r="D2" s="57"/>
      <c r="E2" s="3"/>
      <c r="F2" s="3"/>
      <c r="G2" s="3"/>
      <c r="H2" s="3"/>
      <c r="I2" s="3"/>
      <c r="J2" s="3"/>
      <c r="K2" s="3"/>
      <c r="L2" s="3"/>
      <c r="M2" s="3"/>
    </row>
    <row r="3" spans="1:13" s="2" customFormat="1" x14ac:dyDescent="0.2">
      <c r="A3" s="56" t="s">
        <v>34</v>
      </c>
      <c r="B3" s="57"/>
      <c r="C3" s="57"/>
      <c r="D3" s="57"/>
      <c r="E3" s="1"/>
      <c r="F3" s="1"/>
      <c r="G3" s="1"/>
      <c r="H3" s="1"/>
      <c r="I3" s="1"/>
      <c r="J3" s="1"/>
      <c r="K3" s="1"/>
      <c r="L3" s="1"/>
      <c r="M3" s="1"/>
    </row>
    <row r="4" spans="1:13" s="2" customFormat="1" x14ac:dyDescent="0.2">
      <c r="A4" s="58" t="s">
        <v>83</v>
      </c>
      <c r="B4" s="57"/>
      <c r="C4" s="57"/>
      <c r="D4" s="57"/>
      <c r="E4" s="3"/>
      <c r="F4" s="3"/>
      <c r="G4" s="3"/>
      <c r="H4" s="3"/>
      <c r="I4" s="3"/>
      <c r="J4" s="3"/>
      <c r="K4" s="3"/>
      <c r="L4" s="3"/>
      <c r="M4" s="3"/>
    </row>
    <row r="5" spans="1:13" hidden="1" x14ac:dyDescent="0.2"/>
    <row r="6" spans="1:13" ht="15" customHeight="1" x14ac:dyDescent="0.3">
      <c r="A6" s="4"/>
      <c r="B6" s="4"/>
      <c r="C6" s="5" t="s">
        <v>9</v>
      </c>
      <c r="D6" s="6" t="s">
        <v>10</v>
      </c>
    </row>
    <row r="7" spans="1:13" ht="62.25" customHeight="1" x14ac:dyDescent="0.3">
      <c r="A7" s="54" t="s">
        <v>35</v>
      </c>
      <c r="B7" s="42" t="s">
        <v>11</v>
      </c>
      <c r="C7" s="9">
        <f>IFERROR(COUNTIF(Textual!$F$2:$F$500,2),"")</f>
        <v>1</v>
      </c>
      <c r="D7" s="10">
        <f>IFERROR(C7/$C$10,"")</f>
        <v>1</v>
      </c>
    </row>
    <row r="8" spans="1:13" ht="72.75" customHeight="1" x14ac:dyDescent="0.3">
      <c r="A8" s="55"/>
      <c r="B8" s="44" t="s">
        <v>12</v>
      </c>
      <c r="C8" s="9">
        <f>IFERROR(COUNTIF(Textual!$F$2:$F$500,1),"")</f>
        <v>0</v>
      </c>
      <c r="D8" s="10">
        <f t="shared" ref="D8:D9" si="0">IFERROR(C8/$C$10,"")</f>
        <v>0</v>
      </c>
    </row>
    <row r="9" spans="1:13" ht="28.8" x14ac:dyDescent="0.3">
      <c r="A9" s="11" t="s">
        <v>5</v>
      </c>
      <c r="B9" s="12" t="s">
        <v>13</v>
      </c>
      <c r="C9" s="9">
        <f>IFERROR(COUNTIF(Textual!$F$2:$F$500,0),"")</f>
        <v>0</v>
      </c>
      <c r="D9" s="10">
        <f t="shared" si="0"/>
        <v>0</v>
      </c>
    </row>
    <row r="10" spans="1:13" x14ac:dyDescent="0.3">
      <c r="A10" s="13">
        <f>SUM(C7*2+C8*1+C9*0)/C10</f>
        <v>2</v>
      </c>
      <c r="B10" s="14" t="s">
        <v>14</v>
      </c>
      <c r="C10" s="15">
        <f>SUM(C7:C9)</f>
        <v>1</v>
      </c>
      <c r="D10" s="16">
        <f>SUM(D7:D9)</f>
        <v>1</v>
      </c>
    </row>
    <row r="11" spans="1:13" s="20" customFormat="1" x14ac:dyDescent="0.3">
      <c r="A11" s="4"/>
      <c r="B11" s="17"/>
      <c r="C11" s="18"/>
      <c r="D11" s="19"/>
    </row>
    <row r="12" spans="1:13" ht="90.75" customHeight="1" x14ac:dyDescent="0.3">
      <c r="A12" s="61" t="s">
        <v>36</v>
      </c>
      <c r="B12" s="8" t="s">
        <v>77</v>
      </c>
      <c r="C12" s="21">
        <f>IFERROR(COUNTIF(Textual!$H$2:$H$500,2),"")</f>
        <v>1</v>
      </c>
      <c r="D12" s="10">
        <f>IFERROR(C12/$C$15,"")</f>
        <v>1</v>
      </c>
    </row>
    <row r="13" spans="1:13" ht="86.4" x14ac:dyDescent="0.3">
      <c r="A13" s="62"/>
      <c r="B13" s="8" t="s">
        <v>78</v>
      </c>
      <c r="C13" s="21">
        <f>IFERROR(COUNTIF(Textual!$H$2:$H$500,1),"")</f>
        <v>0</v>
      </c>
      <c r="D13" s="10">
        <f t="shared" ref="D13:D14" si="1">IFERROR(C13/$C$15,"")</f>
        <v>0</v>
      </c>
    </row>
    <row r="14" spans="1:13" ht="86.4" x14ac:dyDescent="0.3">
      <c r="A14" s="22" t="s">
        <v>5</v>
      </c>
      <c r="B14" s="8" t="s">
        <v>79</v>
      </c>
      <c r="C14" s="21">
        <f>IFERROR(COUNTIF(Textual!$H$2:$H$500,0),"")</f>
        <v>0</v>
      </c>
      <c r="D14" s="10">
        <f t="shared" si="1"/>
        <v>0</v>
      </c>
    </row>
    <row r="15" spans="1:13" x14ac:dyDescent="0.3">
      <c r="A15" s="23">
        <f>SUM(C12*2+C13*1+C14*0)/C15</f>
        <v>2</v>
      </c>
      <c r="B15" s="24" t="s">
        <v>14</v>
      </c>
      <c r="C15" s="15">
        <f>SUM(C12:C14)</f>
        <v>1</v>
      </c>
      <c r="D15" s="16">
        <f>SUM(D12:D14)</f>
        <v>1</v>
      </c>
    </row>
    <row r="16" spans="1:13" s="20" customFormat="1" x14ac:dyDescent="0.3">
      <c r="A16" s="4"/>
      <c r="B16" s="17"/>
      <c r="C16" s="18"/>
      <c r="D16" s="19"/>
    </row>
    <row r="17" spans="1:4" ht="43.2" x14ac:dyDescent="0.3">
      <c r="A17" s="59" t="s">
        <v>37</v>
      </c>
      <c r="B17" s="25" t="s">
        <v>15</v>
      </c>
      <c r="C17" s="26">
        <f>IFERROR(COUNTIF(Textual!$J$2:$J$500,2),"")</f>
        <v>1</v>
      </c>
      <c r="D17" s="10">
        <f>IFERROR(C17/$C$20,"")</f>
        <v>1</v>
      </c>
    </row>
    <row r="18" spans="1:4" ht="43.2" x14ac:dyDescent="0.3">
      <c r="A18" s="60"/>
      <c r="B18" s="25" t="s">
        <v>16</v>
      </c>
      <c r="C18" s="26">
        <f>IFERROR(COUNTIF(Textual!$J$2:$J$500,1),"")</f>
        <v>0</v>
      </c>
      <c r="D18" s="10">
        <f t="shared" ref="D18:D19" si="2">IFERROR(C18/$C$20,"")</f>
        <v>0</v>
      </c>
    </row>
    <row r="19" spans="1:4" ht="43.2" x14ac:dyDescent="0.3">
      <c r="A19" s="27" t="s">
        <v>5</v>
      </c>
      <c r="B19" s="25" t="s">
        <v>17</v>
      </c>
      <c r="C19" s="26">
        <f>IFERROR(COUNTIF(Textual!$J$2:$J$500,0),"")</f>
        <v>0</v>
      </c>
      <c r="D19" s="10">
        <f t="shared" si="2"/>
        <v>0</v>
      </c>
    </row>
    <row r="20" spans="1:4" x14ac:dyDescent="0.3">
      <c r="A20" s="13">
        <f>SUM(C17*2+C18*1+C19*0)/C20</f>
        <v>2</v>
      </c>
      <c r="B20" s="28" t="s">
        <v>14</v>
      </c>
      <c r="C20" s="15">
        <f>SUM(C17:C19)</f>
        <v>1</v>
      </c>
      <c r="D20" s="16">
        <f>SUM(D17:D19)</f>
        <v>1</v>
      </c>
    </row>
    <row r="21" spans="1:4" s="20" customFormat="1" x14ac:dyDescent="0.3">
      <c r="A21" s="4"/>
      <c r="B21" s="17"/>
      <c r="C21" s="18"/>
      <c r="D21" s="19"/>
    </row>
    <row r="22" spans="1:4" ht="43.2" x14ac:dyDescent="0.3">
      <c r="A22" s="59" t="s">
        <v>38</v>
      </c>
      <c r="B22" s="43" t="s">
        <v>18</v>
      </c>
      <c r="C22" s="26">
        <f>IFERROR(COUNTIF(Textual!$L$2:$L$500,2),"")</f>
        <v>1</v>
      </c>
      <c r="D22" s="10">
        <f>IFERROR(C22/$C$25,"")</f>
        <v>1</v>
      </c>
    </row>
    <row r="23" spans="1:4" ht="44.25" customHeight="1" x14ac:dyDescent="0.3">
      <c r="A23" s="60"/>
      <c r="B23" s="43" t="s">
        <v>19</v>
      </c>
      <c r="C23" s="26">
        <f>IFERROR(COUNTIF(Textual!$L$2:$L$500,1),"")</f>
        <v>0</v>
      </c>
      <c r="D23" s="10">
        <f t="shared" ref="D23:D24" si="3">IFERROR(C23/$C$25,"")</f>
        <v>0</v>
      </c>
    </row>
    <row r="24" spans="1:4" ht="28.8" x14ac:dyDescent="0.3">
      <c r="A24" s="27" t="s">
        <v>5</v>
      </c>
      <c r="B24" s="25" t="s">
        <v>20</v>
      </c>
      <c r="C24" s="26">
        <f>IFERROR(COUNTIF(Textual!$L$2:$L$500,0),"")</f>
        <v>0</v>
      </c>
      <c r="D24" s="10">
        <f t="shared" si="3"/>
        <v>0</v>
      </c>
    </row>
    <row r="25" spans="1:4" x14ac:dyDescent="0.3">
      <c r="A25" s="13">
        <f>SUM(C22*2+C23*1+C24*0)/C25</f>
        <v>2</v>
      </c>
      <c r="B25" s="28" t="s">
        <v>14</v>
      </c>
      <c r="C25" s="15">
        <f>SUM(C22:C24)</f>
        <v>1</v>
      </c>
      <c r="D25" s="16">
        <f>SUM(D22:D24)</f>
        <v>1</v>
      </c>
    </row>
    <row r="26" spans="1:4" ht="15" customHeight="1" x14ac:dyDescent="0.3">
      <c r="A26" s="4"/>
      <c r="B26" s="4"/>
      <c r="C26" s="5" t="s">
        <v>9</v>
      </c>
      <c r="D26" s="6" t="s">
        <v>10</v>
      </c>
    </row>
    <row r="27" spans="1:4" ht="28.8" x14ac:dyDescent="0.3">
      <c r="A27" s="59" t="s">
        <v>39</v>
      </c>
      <c r="B27" s="43" t="s">
        <v>21</v>
      </c>
      <c r="C27" s="9">
        <f>IFERROR(COUNTIF(Textual!$N$2:$N$500,2),"")</f>
        <v>1</v>
      </c>
      <c r="D27" s="10">
        <f>IFERROR(C27/$C$30,"")</f>
        <v>1</v>
      </c>
    </row>
    <row r="28" spans="1:4" ht="97.5" customHeight="1" x14ac:dyDescent="0.3">
      <c r="A28" s="60"/>
      <c r="B28" s="43" t="s">
        <v>22</v>
      </c>
      <c r="C28" s="9">
        <f>IFERROR(COUNTIF(Textual!$N$2:$N$500,1),"")</f>
        <v>0</v>
      </c>
      <c r="D28" s="10">
        <f t="shared" ref="D28:D29" si="4">IFERROR(C28/$C$30,"")</f>
        <v>0</v>
      </c>
    </row>
    <row r="29" spans="1:4" ht="28.8" x14ac:dyDescent="0.3">
      <c r="A29" s="27" t="s">
        <v>5</v>
      </c>
      <c r="B29" s="25" t="s">
        <v>23</v>
      </c>
      <c r="C29" s="9">
        <f>IFERROR(COUNTIF(Textual!$N$2:$N$500,0),"")</f>
        <v>0</v>
      </c>
      <c r="D29" s="10">
        <f t="shared" si="4"/>
        <v>0</v>
      </c>
    </row>
    <row r="30" spans="1:4" x14ac:dyDescent="0.3">
      <c r="A30" s="13">
        <f>SUM(C27*2+C28*1+C29*0)/C30</f>
        <v>2</v>
      </c>
      <c r="B30" s="28" t="s">
        <v>14</v>
      </c>
      <c r="C30" s="15">
        <f>SUM(C27:C29)</f>
        <v>1</v>
      </c>
      <c r="D30" s="16">
        <f>SUM(D27:D29)</f>
        <v>1</v>
      </c>
    </row>
    <row r="31" spans="1:4" s="20" customFormat="1" x14ac:dyDescent="0.3">
      <c r="A31" s="4"/>
      <c r="B31" s="17"/>
      <c r="C31" s="18"/>
      <c r="D31" s="19"/>
    </row>
    <row r="32" spans="1:4" ht="115.2" x14ac:dyDescent="0.3">
      <c r="A32" s="59" t="s">
        <v>40</v>
      </c>
      <c r="B32" s="25" t="s">
        <v>43</v>
      </c>
      <c r="C32" s="26">
        <f>IFERROR(COUNTIF(Textual!$P$2:$P$500,2),"")</f>
        <v>1</v>
      </c>
      <c r="D32" s="10">
        <f>IFERROR(C32/$C$35,"")</f>
        <v>1</v>
      </c>
    </row>
    <row r="33" spans="1:4" ht="115.2" x14ac:dyDescent="0.3">
      <c r="A33" s="60"/>
      <c r="B33" s="43" t="s">
        <v>44</v>
      </c>
      <c r="C33" s="26">
        <f>IFERROR(COUNTIF(Textual!$P$2:$P$500,1),"")</f>
        <v>0</v>
      </c>
      <c r="D33" s="10">
        <f t="shared" ref="D33:D34" si="5">IFERROR(C33/$C$35,"")</f>
        <v>0</v>
      </c>
    </row>
    <row r="34" spans="1:4" ht="100.8" x14ac:dyDescent="0.3">
      <c r="A34" s="27" t="s">
        <v>5</v>
      </c>
      <c r="B34" s="25" t="s">
        <v>80</v>
      </c>
      <c r="C34" s="26">
        <f>IFERROR(COUNTIF(Textual!$P$2:$P$500,0),"")</f>
        <v>0</v>
      </c>
      <c r="D34" s="10">
        <f t="shared" si="5"/>
        <v>0</v>
      </c>
    </row>
    <row r="35" spans="1:4" x14ac:dyDescent="0.3">
      <c r="A35" s="13">
        <f>SUM(C32*2+C33*1+C34*0)/C35</f>
        <v>2</v>
      </c>
      <c r="B35" s="28" t="s">
        <v>14</v>
      </c>
      <c r="C35" s="15">
        <f>SUM(C32:C34)</f>
        <v>1</v>
      </c>
      <c r="D35" s="16">
        <f>SUM(D32:D34)</f>
        <v>1</v>
      </c>
    </row>
    <row r="36" spans="1:4" s="20" customFormat="1" x14ac:dyDescent="0.3">
      <c r="A36" s="4"/>
      <c r="B36" s="17"/>
      <c r="C36" s="18"/>
      <c r="D36" s="19"/>
    </row>
    <row r="37" spans="1:4" ht="65.25" customHeight="1" x14ac:dyDescent="0.3">
      <c r="A37" s="59" t="s">
        <v>41</v>
      </c>
      <c r="B37" s="25" t="s">
        <v>24</v>
      </c>
      <c r="C37" s="26">
        <f>IFERROR(COUNTIF(Textual!$R$2:$R$500,2),"")</f>
        <v>1</v>
      </c>
      <c r="D37" s="10">
        <f>IFERROR(C37/$C$40,"")</f>
        <v>1</v>
      </c>
    </row>
    <row r="38" spans="1:4" ht="43.2" x14ac:dyDescent="0.3">
      <c r="A38" s="60"/>
      <c r="B38" s="25" t="s">
        <v>25</v>
      </c>
      <c r="C38" s="9">
        <f>IFERROR(COUNTIF(Textual!$R$6:$R$14,1),"")</f>
        <v>0</v>
      </c>
      <c r="D38" s="10">
        <f t="shared" ref="D38:D39" si="6">IFERROR(C38/$C$40,"")</f>
        <v>0</v>
      </c>
    </row>
    <row r="39" spans="1:4" ht="43.2" x14ac:dyDescent="0.3">
      <c r="A39" s="27" t="s">
        <v>5</v>
      </c>
      <c r="B39" s="25" t="s">
        <v>26</v>
      </c>
      <c r="C39" s="9">
        <f>IFERROR(COUNTIF(Textual!$R$6:$R$14,0),"")</f>
        <v>0</v>
      </c>
      <c r="D39" s="10">
        <f t="shared" si="6"/>
        <v>0</v>
      </c>
    </row>
    <row r="40" spans="1:4" x14ac:dyDescent="0.3">
      <c r="A40" s="13">
        <f>SUM(C37*2+C38*1+C39*0)/C40</f>
        <v>2</v>
      </c>
      <c r="B40" s="28" t="s">
        <v>14</v>
      </c>
      <c r="C40" s="15">
        <f>SUM(C37:C39)</f>
        <v>1</v>
      </c>
      <c r="D40" s="16">
        <f>SUM(D37:D39)</f>
        <v>1</v>
      </c>
    </row>
    <row r="41" spans="1:4" s="20" customFormat="1" x14ac:dyDescent="0.3">
      <c r="A41" s="4"/>
      <c r="B41" s="17"/>
      <c r="C41" s="18"/>
      <c r="D41" s="19"/>
    </row>
    <row r="42" spans="1:4" ht="72" x14ac:dyDescent="0.3">
      <c r="A42" s="59" t="s">
        <v>42</v>
      </c>
      <c r="B42" s="25" t="s">
        <v>81</v>
      </c>
      <c r="C42" s="26">
        <f>IFERROR(COUNTIF(Textual!$T$2:$T$500,2),"")</f>
        <v>1</v>
      </c>
      <c r="D42" s="10">
        <f>IFERROR(C42/$C$45,"")</f>
        <v>1</v>
      </c>
    </row>
    <row r="43" spans="1:4" ht="72" x14ac:dyDescent="0.3">
      <c r="A43" s="60"/>
      <c r="B43" s="25" t="s">
        <v>82</v>
      </c>
      <c r="C43" s="26">
        <f>IFERROR(COUNTIF(Textual!$T$2:$T$500,1),"")</f>
        <v>0</v>
      </c>
      <c r="D43" s="10">
        <f t="shared" ref="D43:D44" si="7">IFERROR(C43/$C$45,"")</f>
        <v>0</v>
      </c>
    </row>
    <row r="44" spans="1:4" ht="57.6" x14ac:dyDescent="0.3">
      <c r="A44" s="27" t="s">
        <v>5</v>
      </c>
      <c r="B44" s="25" t="s">
        <v>27</v>
      </c>
      <c r="C44" s="26">
        <f>IFERROR(COUNTIF(Textual!$T$2:$T$500,0),"")</f>
        <v>0</v>
      </c>
      <c r="D44" s="10">
        <f t="shared" si="7"/>
        <v>0</v>
      </c>
    </row>
    <row r="45" spans="1:4" x14ac:dyDescent="0.3">
      <c r="A45" s="13">
        <f>SUM(C42*2+C43*1+C44*0)/C45</f>
        <v>2</v>
      </c>
      <c r="B45" s="28" t="s">
        <v>14</v>
      </c>
      <c r="C45" s="15">
        <f>SUM(C42:C44)</f>
        <v>1</v>
      </c>
      <c r="D45" s="16">
        <f>SUM(D42:D44)</f>
        <v>1</v>
      </c>
    </row>
    <row r="46" spans="1:4" ht="15" customHeight="1" x14ac:dyDescent="0.3">
      <c r="A46" s="4"/>
      <c r="B46" s="4"/>
      <c r="C46" s="5" t="s">
        <v>9</v>
      </c>
      <c r="D46" s="6" t="s">
        <v>10</v>
      </c>
    </row>
    <row r="47" spans="1:4" ht="57.6" x14ac:dyDescent="0.3">
      <c r="A47" s="59" t="s">
        <v>0</v>
      </c>
      <c r="B47" s="25" t="s">
        <v>28</v>
      </c>
      <c r="C47" s="9">
        <f>IFERROR(COUNTIF(Textual!$V$2:$V$500,2),"")</f>
        <v>1</v>
      </c>
      <c r="D47" s="10">
        <f>IFERROR(C47/$C$50,"")</f>
        <v>1</v>
      </c>
    </row>
    <row r="48" spans="1:4" ht="57.6" x14ac:dyDescent="0.3">
      <c r="A48" s="60"/>
      <c r="B48" s="25" t="s">
        <v>29</v>
      </c>
      <c r="C48" s="9">
        <f>IFERROR(COUNTIF(Textual!$V$2:$V$500,1),"")</f>
        <v>0</v>
      </c>
      <c r="D48" s="10">
        <f t="shared" ref="D48:D49" si="8">IFERROR(C48/$C$50,"")</f>
        <v>0</v>
      </c>
    </row>
    <row r="49" spans="1:4" ht="43.2" x14ac:dyDescent="0.3">
      <c r="A49" s="27" t="s">
        <v>5</v>
      </c>
      <c r="B49" s="25" t="s">
        <v>30</v>
      </c>
      <c r="C49" s="9">
        <f>IFERROR(COUNTIF(Textual!$V$2:$V$500,0),"")</f>
        <v>0</v>
      </c>
      <c r="D49" s="10">
        <f t="shared" si="8"/>
        <v>0</v>
      </c>
    </row>
    <row r="50" spans="1:4" x14ac:dyDescent="0.3">
      <c r="A50" s="13">
        <f>SUM(C47*2+C48*1+C49*0)/C50</f>
        <v>2</v>
      </c>
      <c r="B50" s="28" t="s">
        <v>14</v>
      </c>
      <c r="C50" s="15">
        <f>SUM(C47:C49)</f>
        <v>1</v>
      </c>
      <c r="D50" s="16">
        <f>SUM(D47:D49)</f>
        <v>1</v>
      </c>
    </row>
    <row r="51" spans="1:4" s="20" customFormat="1" x14ac:dyDescent="0.3">
      <c r="A51" s="4"/>
      <c r="B51" s="17"/>
      <c r="C51" s="18"/>
      <c r="D51" s="19"/>
    </row>
    <row r="52" spans="1:4" ht="100.8" x14ac:dyDescent="0.3">
      <c r="A52" s="59" t="s">
        <v>1</v>
      </c>
      <c r="B52" s="25" t="s">
        <v>45</v>
      </c>
      <c r="C52" s="26">
        <f>IFERROR(COUNTIF(Textual!$X$2:$X$500,2),"")</f>
        <v>1</v>
      </c>
      <c r="D52" s="10">
        <f>IFERROR(C52/$C$55,"")</f>
        <v>1</v>
      </c>
    </row>
    <row r="53" spans="1:4" ht="86.4" x14ac:dyDescent="0.3">
      <c r="A53" s="60"/>
      <c r="B53" s="25" t="s">
        <v>46</v>
      </c>
      <c r="C53" s="26">
        <f>IFERROR(COUNTIF(Textual!$X$2:$X$500,1),"")</f>
        <v>0</v>
      </c>
      <c r="D53" s="10">
        <f t="shared" ref="D53:D54" si="9">IFERROR(C53/$C$55,"")</f>
        <v>0</v>
      </c>
    </row>
    <row r="54" spans="1:4" ht="86.4" x14ac:dyDescent="0.3">
      <c r="A54" s="27" t="s">
        <v>5</v>
      </c>
      <c r="B54" s="25" t="s">
        <v>47</v>
      </c>
      <c r="C54" s="26">
        <f>IFERROR(COUNTIF(Textual!$X$2:$X$500,0),"")</f>
        <v>0</v>
      </c>
      <c r="D54" s="10">
        <f t="shared" si="9"/>
        <v>0</v>
      </c>
    </row>
    <row r="55" spans="1:4" x14ac:dyDescent="0.3">
      <c r="A55" s="13">
        <f>SUM(C52*2+C53*1+C54*0)/C55</f>
        <v>2</v>
      </c>
      <c r="B55" s="28" t="s">
        <v>14</v>
      </c>
      <c r="C55" s="15">
        <f>SUM(C52:C54)</f>
        <v>1</v>
      </c>
      <c r="D55" s="16">
        <f>SUM(D52:D54)</f>
        <v>1</v>
      </c>
    </row>
    <row r="56" spans="1:4" s="20" customFormat="1" x14ac:dyDescent="0.3">
      <c r="A56" s="4"/>
      <c r="B56" s="17"/>
      <c r="C56" s="18"/>
      <c r="D56" s="19"/>
    </row>
    <row r="57" spans="1:4" ht="28.8" x14ac:dyDescent="0.3">
      <c r="A57" s="59" t="s">
        <v>2</v>
      </c>
      <c r="B57" s="25" t="s">
        <v>31</v>
      </c>
      <c r="C57" s="26">
        <f>IFERROR(COUNTIF(Textual!$Z$2:$Z$500,2),"")</f>
        <v>1</v>
      </c>
      <c r="D57" s="10">
        <f>IFERROR(C57/$C$60,"")</f>
        <v>1</v>
      </c>
    </row>
    <row r="58" spans="1:4" ht="28.8" x14ac:dyDescent="0.3">
      <c r="A58" s="60"/>
      <c r="B58" s="25" t="s">
        <v>32</v>
      </c>
      <c r="C58" s="26">
        <f>IFERROR(COUNTIF(Textual!$Z$2:$Z$500,1),"")</f>
        <v>0</v>
      </c>
      <c r="D58" s="10">
        <f t="shared" ref="D58:D59" si="10">IFERROR(C58/$C$60,"")</f>
        <v>0</v>
      </c>
    </row>
    <row r="59" spans="1:4" ht="28.8" x14ac:dyDescent="0.3">
      <c r="A59" s="27" t="s">
        <v>5</v>
      </c>
      <c r="B59" s="25" t="s">
        <v>33</v>
      </c>
      <c r="C59" s="26">
        <f>IFERROR(COUNTIF(Textual!$Z$2:$Z$500,0),"")</f>
        <v>0</v>
      </c>
      <c r="D59" s="10">
        <f t="shared" si="10"/>
        <v>0</v>
      </c>
    </row>
    <row r="60" spans="1:4" x14ac:dyDescent="0.3">
      <c r="A60" s="13">
        <f>SUM(C57*2+C58*1+C59*0)/C60</f>
        <v>2</v>
      </c>
      <c r="B60" s="28" t="s">
        <v>14</v>
      </c>
      <c r="C60" s="15">
        <f>SUM(C57:C59)</f>
        <v>1</v>
      </c>
      <c r="D60" s="16">
        <f>SUM(D57:D59)</f>
        <v>1</v>
      </c>
    </row>
    <row r="62" spans="1:4" x14ac:dyDescent="0.2">
      <c r="A62" s="29">
        <f>SUM(A60,A55,A50,A45,A40,A35,A30,A25,A20,A15,A10)</f>
        <v>22</v>
      </c>
      <c r="B62" s="51" t="s">
        <v>76</v>
      </c>
      <c r="C62" s="52"/>
      <c r="D62" s="53"/>
    </row>
  </sheetData>
  <sheetProtection sheet="1" objects="1" scenarios="1"/>
  <mergeCells count="16">
    <mergeCell ref="B62:D62"/>
    <mergeCell ref="A7:A8"/>
    <mergeCell ref="A1:D1"/>
    <mergeCell ref="A2:D2"/>
    <mergeCell ref="A3:D3"/>
    <mergeCell ref="A4:D4"/>
    <mergeCell ref="A57:A58"/>
    <mergeCell ref="A52:A53"/>
    <mergeCell ref="A47:A48"/>
    <mergeCell ref="A42:A43"/>
    <mergeCell ref="A37:A38"/>
    <mergeCell ref="A32:A33"/>
    <mergeCell ref="A27:A28"/>
    <mergeCell ref="A22:A23"/>
    <mergeCell ref="A17:A18"/>
    <mergeCell ref="A12:A13"/>
  </mergeCells>
  <printOptions horizontalCentered="1"/>
  <pageMargins left="0.5" right="0.5" top="0.5" bottom="0.5" header="0.3" footer="0.3"/>
  <pageSetup orientation="portrait" r:id="rId1"/>
  <rowBreaks count="2" manualBreakCount="2">
    <brk id="35" max="3" man="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
  <sheetViews>
    <sheetView view="pageLayout" zoomScaleNormal="100" workbookViewId="0">
      <selection activeCell="B8" sqref="B8"/>
    </sheetView>
  </sheetViews>
  <sheetFormatPr defaultColWidth="10.7109375" defaultRowHeight="10.199999999999999" x14ac:dyDescent="0.2"/>
  <cols>
    <col min="1" max="1" width="7.28515625" style="37" bestFit="1" customWidth="1"/>
    <col min="2" max="12" width="7.85546875" style="37" customWidth="1"/>
    <col min="13" max="13" width="7.28515625" style="38" customWidth="1"/>
    <col min="14" max="16384" width="10.7109375" style="33"/>
  </cols>
  <sheetData>
    <row r="1" spans="1:14" ht="15" customHeight="1" x14ac:dyDescent="0.2">
      <c r="A1" s="64" t="s">
        <v>7</v>
      </c>
      <c r="B1" s="64"/>
      <c r="C1" s="64"/>
      <c r="D1" s="64"/>
      <c r="E1" s="64"/>
      <c r="F1" s="64"/>
      <c r="G1" s="64"/>
      <c r="H1" s="64"/>
      <c r="I1" s="64"/>
      <c r="J1" s="64"/>
      <c r="K1" s="64"/>
      <c r="L1" s="64"/>
      <c r="M1" s="64"/>
      <c r="N1" s="64"/>
    </row>
    <row r="2" spans="1:14" ht="15" customHeight="1" x14ac:dyDescent="0.2">
      <c r="A2" s="65" t="s">
        <v>8</v>
      </c>
      <c r="B2" s="65"/>
      <c r="C2" s="65"/>
      <c r="D2" s="65"/>
      <c r="E2" s="65"/>
      <c r="F2" s="65"/>
      <c r="G2" s="65"/>
      <c r="H2" s="65"/>
      <c r="I2" s="65"/>
      <c r="J2" s="65"/>
      <c r="K2" s="65"/>
      <c r="L2" s="65"/>
      <c r="M2" s="65"/>
      <c r="N2" s="65"/>
    </row>
    <row r="3" spans="1:14" ht="15" customHeight="1" x14ac:dyDescent="0.2">
      <c r="A3" s="64" t="s">
        <v>34</v>
      </c>
      <c r="B3" s="64"/>
      <c r="C3" s="64"/>
      <c r="D3" s="64"/>
      <c r="E3" s="64"/>
      <c r="F3" s="64"/>
      <c r="G3" s="64"/>
      <c r="H3" s="64"/>
      <c r="I3" s="64"/>
      <c r="J3" s="64"/>
      <c r="K3" s="64"/>
      <c r="L3" s="64"/>
      <c r="M3" s="64"/>
      <c r="N3" s="64"/>
    </row>
    <row r="4" spans="1:14" ht="15" customHeight="1" x14ac:dyDescent="0.2">
      <c r="A4" s="65" t="s">
        <v>83</v>
      </c>
      <c r="B4" s="65"/>
      <c r="C4" s="65"/>
      <c r="D4" s="65"/>
      <c r="E4" s="65"/>
      <c r="F4" s="65"/>
      <c r="G4" s="65"/>
      <c r="H4" s="65"/>
      <c r="I4" s="65"/>
      <c r="J4" s="65"/>
      <c r="K4" s="65"/>
      <c r="L4" s="65"/>
      <c r="M4" s="65"/>
      <c r="N4" s="65"/>
    </row>
    <row r="5" spans="1:14" x14ac:dyDescent="0.2">
      <c r="A5" s="63"/>
      <c r="B5" s="63"/>
      <c r="C5" s="63"/>
      <c r="D5" s="63"/>
      <c r="E5" s="63"/>
      <c r="F5" s="63"/>
      <c r="G5" s="63"/>
      <c r="H5" s="63"/>
      <c r="I5" s="63"/>
      <c r="J5" s="63"/>
      <c r="K5" s="63"/>
      <c r="L5" s="63"/>
      <c r="M5" s="63"/>
      <c r="N5" s="63"/>
    </row>
    <row r="6" spans="1:14" s="30" customFormat="1" ht="16.2" x14ac:dyDescent="0.2">
      <c r="A6" s="34" t="s">
        <v>4</v>
      </c>
      <c r="B6" s="48" t="s">
        <v>52</v>
      </c>
      <c r="C6" s="48" t="s">
        <v>54</v>
      </c>
      <c r="D6" s="48" t="s">
        <v>56</v>
      </c>
      <c r="E6" s="48" t="s">
        <v>58</v>
      </c>
      <c r="F6" s="48" t="s">
        <v>60</v>
      </c>
      <c r="G6" s="48" t="s">
        <v>62</v>
      </c>
      <c r="H6" s="48" t="s">
        <v>64</v>
      </c>
      <c r="I6" s="48" t="s">
        <v>66</v>
      </c>
      <c r="J6" s="48" t="s">
        <v>68</v>
      </c>
      <c r="K6" s="48" t="s">
        <v>70</v>
      </c>
      <c r="L6" s="48" t="s">
        <v>72</v>
      </c>
      <c r="M6" s="35" t="s">
        <v>5</v>
      </c>
      <c r="N6" s="49" t="s">
        <v>75</v>
      </c>
    </row>
    <row r="7" spans="1:14" s="31" customFormat="1" x14ac:dyDescent="0.2">
      <c r="A7" s="37">
        <v>1</v>
      </c>
      <c r="B7" s="32">
        <f>Textual!F2</f>
        <v>2</v>
      </c>
      <c r="C7" s="32">
        <f>Textual!H2</f>
        <v>2</v>
      </c>
      <c r="D7" s="32">
        <f>Textual!J2</f>
        <v>2</v>
      </c>
      <c r="E7" s="32">
        <f>Textual!L2</f>
        <v>2</v>
      </c>
      <c r="F7" s="32">
        <f>Textual!N2</f>
        <v>2</v>
      </c>
      <c r="G7" s="32">
        <f>Textual!P2</f>
        <v>2</v>
      </c>
      <c r="H7" s="32">
        <f>Textual!R2</f>
        <v>2</v>
      </c>
      <c r="I7" s="32">
        <f>Textual!T2</f>
        <v>2</v>
      </c>
      <c r="J7" s="32">
        <f>Textual!V2</f>
        <v>2</v>
      </c>
      <c r="K7" s="32">
        <f>Textual!X2</f>
        <v>2</v>
      </c>
      <c r="L7" s="32">
        <f>Textual!Z2</f>
        <v>2</v>
      </c>
      <c r="M7" s="36">
        <f>AVERAGE(B7:L7)</f>
        <v>2</v>
      </c>
      <c r="N7" s="37">
        <f>SUM(B7:L7)</f>
        <v>22</v>
      </c>
    </row>
    <row r="8" spans="1:14" s="31" customFormat="1" x14ac:dyDescent="0.2">
      <c r="A8" s="37"/>
      <c r="B8" s="32"/>
      <c r="C8" s="32"/>
      <c r="D8" s="32"/>
      <c r="E8" s="32"/>
      <c r="F8" s="32"/>
      <c r="G8" s="32"/>
      <c r="H8" s="32"/>
      <c r="I8" s="32"/>
      <c r="J8" s="32"/>
      <c r="K8" s="32"/>
      <c r="L8" s="32"/>
      <c r="M8" s="36"/>
    </row>
    <row r="9" spans="1:14" x14ac:dyDescent="0.2">
      <c r="A9" s="47" t="s">
        <v>6</v>
      </c>
      <c r="B9" s="36">
        <f t="shared" ref="B9:N9" si="0">AVERAGE(B7:B7)</f>
        <v>2</v>
      </c>
      <c r="C9" s="36">
        <f t="shared" si="0"/>
        <v>2</v>
      </c>
      <c r="D9" s="36">
        <f t="shared" si="0"/>
        <v>2</v>
      </c>
      <c r="E9" s="36">
        <f t="shared" si="0"/>
        <v>2</v>
      </c>
      <c r="F9" s="36">
        <f t="shared" si="0"/>
        <v>2</v>
      </c>
      <c r="G9" s="36">
        <f t="shared" si="0"/>
        <v>2</v>
      </c>
      <c r="H9" s="36">
        <f t="shared" si="0"/>
        <v>2</v>
      </c>
      <c r="I9" s="36">
        <f t="shared" si="0"/>
        <v>2</v>
      </c>
      <c r="J9" s="36">
        <f t="shared" si="0"/>
        <v>2</v>
      </c>
      <c r="K9" s="36">
        <f t="shared" si="0"/>
        <v>2</v>
      </c>
      <c r="L9" s="36">
        <f t="shared" si="0"/>
        <v>2</v>
      </c>
      <c r="M9" s="36">
        <f t="shared" si="0"/>
        <v>2</v>
      </c>
      <c r="N9" s="36">
        <f t="shared" si="0"/>
        <v>22</v>
      </c>
    </row>
  </sheetData>
  <sheetProtection sheet="1" objects="1" scenarios="1"/>
  <mergeCells count="5">
    <mergeCell ref="A5:N5"/>
    <mergeCell ref="A1:N1"/>
    <mergeCell ref="A2:N2"/>
    <mergeCell ref="A3:N3"/>
    <mergeCell ref="A4:N4"/>
  </mergeCells>
  <phoneticPr fontId="0"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5990-94AC-47FB-B47F-BC92F923C115}">
  <dimension ref="A1:AB3"/>
  <sheetViews>
    <sheetView tabSelected="1" topLeftCell="A4" workbookViewId="0">
      <selection activeCell="C35" sqref="C35:C40"/>
    </sheetView>
  </sheetViews>
  <sheetFormatPr defaultRowHeight="10.199999999999999" x14ac:dyDescent="0.2"/>
  <cols>
    <col min="1" max="1" width="4" customWidth="1"/>
    <col min="2" max="2" width="10.140625" bestFit="1" customWidth="1"/>
    <col min="3" max="3" width="12.28515625" bestFit="1" customWidth="1"/>
    <col min="4" max="4" width="13.7109375" bestFit="1" customWidth="1"/>
    <col min="5" max="5" width="13" bestFit="1" customWidth="1"/>
    <col min="27" max="27" width="47.140625" bestFit="1" customWidth="1"/>
    <col min="28" max="28" width="15" bestFit="1" customWidth="1"/>
  </cols>
  <sheetData>
    <row r="1" spans="1:28" s="45" customFormat="1" ht="40.5" customHeight="1" x14ac:dyDescent="0.2">
      <c r="B1" s="46" t="s">
        <v>48</v>
      </c>
      <c r="C1" s="46" t="s">
        <v>49</v>
      </c>
      <c r="D1" s="46" t="s">
        <v>50</v>
      </c>
      <c r="E1" s="46" t="s">
        <v>51</v>
      </c>
      <c r="F1" s="46" t="s">
        <v>52</v>
      </c>
      <c r="G1" s="46" t="s">
        <v>53</v>
      </c>
      <c r="H1" s="46" t="s">
        <v>54</v>
      </c>
      <c r="I1" s="46" t="s">
        <v>55</v>
      </c>
      <c r="J1" s="46" t="s">
        <v>56</v>
      </c>
      <c r="K1" s="46" t="s">
        <v>57</v>
      </c>
      <c r="L1" s="46" t="s">
        <v>58</v>
      </c>
      <c r="M1" s="46" t="s">
        <v>59</v>
      </c>
      <c r="N1" s="46" t="s">
        <v>60</v>
      </c>
      <c r="O1" s="46" t="s">
        <v>61</v>
      </c>
      <c r="P1" s="46" t="s">
        <v>62</v>
      </c>
      <c r="Q1" s="46" t="s">
        <v>63</v>
      </c>
      <c r="R1" s="46" t="s">
        <v>64</v>
      </c>
      <c r="S1" s="46" t="s">
        <v>65</v>
      </c>
      <c r="T1" s="46" t="s">
        <v>66</v>
      </c>
      <c r="U1" s="46" t="s">
        <v>67</v>
      </c>
      <c r="V1" s="46" t="s">
        <v>68</v>
      </c>
      <c r="W1" s="46" t="s">
        <v>69</v>
      </c>
      <c r="X1" s="46" t="s">
        <v>70</v>
      </c>
      <c r="Y1" s="46" t="s">
        <v>71</v>
      </c>
      <c r="Z1" s="46" t="s">
        <v>72</v>
      </c>
      <c r="AA1" s="46" t="s">
        <v>73</v>
      </c>
      <c r="AB1" s="46" t="s">
        <v>74</v>
      </c>
    </row>
    <row r="2" spans="1:28" s="39" customFormat="1" ht="13.5" customHeight="1" x14ac:dyDescent="0.2">
      <c r="A2" s="39">
        <v>1</v>
      </c>
      <c r="B2" s="39" t="s">
        <v>83</v>
      </c>
      <c r="F2" s="41">
        <v>2</v>
      </c>
      <c r="G2" s="39" t="s">
        <v>3</v>
      </c>
      <c r="H2" s="41">
        <v>2</v>
      </c>
      <c r="I2" s="39" t="s">
        <v>84</v>
      </c>
      <c r="J2" s="41">
        <v>2</v>
      </c>
      <c r="K2" s="39" t="s">
        <v>3</v>
      </c>
      <c r="L2" s="41">
        <v>2</v>
      </c>
      <c r="M2" s="39" t="s">
        <v>3</v>
      </c>
      <c r="N2" s="41">
        <v>2</v>
      </c>
      <c r="O2" s="39" t="s">
        <v>85</v>
      </c>
      <c r="P2" s="41">
        <v>2</v>
      </c>
      <c r="Q2" s="39" t="s">
        <v>3</v>
      </c>
      <c r="R2" s="41">
        <v>2</v>
      </c>
      <c r="S2" s="39" t="s">
        <v>3</v>
      </c>
      <c r="T2" s="41">
        <v>2</v>
      </c>
      <c r="U2" s="39" t="s">
        <v>3</v>
      </c>
      <c r="V2" s="41">
        <v>2</v>
      </c>
      <c r="W2" s="39" t="s">
        <v>3</v>
      </c>
      <c r="X2" s="41">
        <v>2</v>
      </c>
      <c r="Y2" s="39" t="s">
        <v>3</v>
      </c>
      <c r="Z2" s="41">
        <v>2</v>
      </c>
      <c r="AA2" s="39" t="s">
        <v>3</v>
      </c>
      <c r="AB2" s="50">
        <v>44316.519456018519</v>
      </c>
    </row>
    <row r="3" spans="1:28" s="39" customFormat="1" ht="13.5" customHeight="1" x14ac:dyDescent="0.2">
      <c r="F3" s="41"/>
      <c r="H3" s="41"/>
      <c r="J3" s="41"/>
      <c r="L3" s="41"/>
      <c r="N3" s="41"/>
      <c r="P3" s="41"/>
      <c r="R3" s="41"/>
      <c r="T3" s="41"/>
      <c r="V3" s="41"/>
      <c r="X3" s="41"/>
      <c r="Z3" s="41"/>
      <c r="AB3" s="40"/>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3" ma:contentTypeDescription="Create a new document." ma:contentTypeScope="" ma:versionID="ec2601218f086231e9eab89474aa2907">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2862f413096f6e9d6063b1ed736dfaeb"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99031F-E4BF-41D2-8AB8-30325D75644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F168B76-B50D-41DB-94ED-A6BD04F8E2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DA13F7-A7C8-4995-BCBA-6EE65CCD0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Numeric</vt:lpstr>
      <vt:lpstr>Textual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2020-12-16T17:56:35Z</cp:lastPrinted>
  <dcterms:created xsi:type="dcterms:W3CDTF">2019-03-05T14:16:01Z</dcterms:created>
  <dcterms:modified xsi:type="dcterms:W3CDTF">2022-04-27T18:52:43Z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