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FALL 2022 TWS/"/>
    </mc:Choice>
  </mc:AlternateContent>
  <xr:revisionPtr revIDLastSave="28" documentId="13_ncr:1_{68DF6EFB-B408-4221-AEE6-A4DF96ADFDCB}" xr6:coauthVersionLast="47" xr6:coauthVersionMax="47" xr10:uidLastSave="{67F8EB21-0F44-4DE5-91E8-77DCC9E36FD6}"/>
  <bookViews>
    <workbookView xWindow="-120" yWindow="-120" windowWidth="29040" windowHeight="15840" xr2:uid="{00000000-000D-0000-FFFF-FFFF00000000}"/>
  </bookViews>
  <sheets>
    <sheet name="Item Analysis" sheetId="3" r:id="rId1"/>
    <sheet name="Numerical" sheetId="6" r:id="rId2"/>
    <sheet name="Textual" sheetId="5" r:id="rId3"/>
  </sheets>
  <definedNames>
    <definedName name="SCP27B2" localSheetId="0">'Item Analysis'!$A$2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6" l="1"/>
  <c r="B6" i="6"/>
  <c r="C6" i="6"/>
  <c r="D6" i="6"/>
  <c r="E6" i="6"/>
  <c r="F6" i="6"/>
  <c r="G6" i="6"/>
  <c r="H6" i="6"/>
  <c r="I6" i="6"/>
  <c r="J6" i="6"/>
  <c r="K6" i="6"/>
  <c r="L6" i="6"/>
  <c r="B5" i="6"/>
  <c r="C5" i="6"/>
  <c r="D5" i="6"/>
  <c r="E5" i="6"/>
  <c r="F5" i="6"/>
  <c r="G5" i="6"/>
  <c r="H5" i="6"/>
  <c r="I5" i="6"/>
  <c r="J5" i="6"/>
  <c r="K5" i="6"/>
  <c r="L5" i="6"/>
  <c r="C35" i="3"/>
  <c r="C34" i="3"/>
  <c r="M5" i="6" l="1"/>
  <c r="M6" i="6"/>
  <c r="N6" i="6"/>
  <c r="N5" i="6"/>
  <c r="B3" i="6"/>
  <c r="C3" i="6"/>
  <c r="D3" i="6"/>
  <c r="E3" i="6"/>
  <c r="F3" i="6"/>
  <c r="G3" i="6"/>
  <c r="H3" i="6"/>
  <c r="I3" i="6"/>
  <c r="J3" i="6"/>
  <c r="K3" i="6"/>
  <c r="L3" i="6"/>
  <c r="B4" i="6"/>
  <c r="C4" i="6"/>
  <c r="D4" i="6"/>
  <c r="E4" i="6"/>
  <c r="F4" i="6"/>
  <c r="G4" i="6"/>
  <c r="H4" i="6"/>
  <c r="I4" i="6"/>
  <c r="J4" i="6"/>
  <c r="K4" i="6"/>
  <c r="L4" i="6"/>
  <c r="M4" i="6" l="1"/>
  <c r="M3" i="6"/>
  <c r="N3" i="6"/>
  <c r="N4" i="6"/>
  <c r="C3" i="3"/>
  <c r="C56" i="3"/>
  <c r="C55" i="3"/>
  <c r="C54" i="3"/>
  <c r="C51" i="3"/>
  <c r="C50" i="3"/>
  <c r="C49" i="3"/>
  <c r="C45" i="3"/>
  <c r="C44" i="3"/>
  <c r="C43" i="3"/>
  <c r="C40" i="3"/>
  <c r="C39" i="3"/>
  <c r="C38" i="3"/>
  <c r="C33" i="3"/>
  <c r="C30" i="3"/>
  <c r="C29" i="3"/>
  <c r="C28" i="3"/>
  <c r="C25" i="3"/>
  <c r="C24" i="3"/>
  <c r="C23" i="3"/>
  <c r="C20" i="3"/>
  <c r="C19" i="3"/>
  <c r="C18" i="3"/>
  <c r="C15" i="3"/>
  <c r="C14" i="3"/>
  <c r="C13" i="3"/>
  <c r="C10" i="3"/>
  <c r="C9" i="3"/>
  <c r="C8" i="3"/>
  <c r="C5" i="3"/>
  <c r="C4" i="3"/>
  <c r="L2" i="6"/>
  <c r="L8" i="6" s="1"/>
  <c r="K2" i="6"/>
  <c r="K8" i="6" s="1"/>
  <c r="J2" i="6"/>
  <c r="J8" i="6" s="1"/>
  <c r="I2" i="6"/>
  <c r="I8" i="6" s="1"/>
  <c r="H2" i="6"/>
  <c r="H8" i="6" s="1"/>
  <c r="G2" i="6"/>
  <c r="G8" i="6" s="1"/>
  <c r="F2" i="6"/>
  <c r="F8" i="6" s="1"/>
  <c r="E2" i="6"/>
  <c r="E8" i="6" s="1"/>
  <c r="D2" i="6"/>
  <c r="D8" i="6" s="1"/>
  <c r="C2" i="6"/>
  <c r="C8" i="6" s="1"/>
  <c r="B2" i="6"/>
  <c r="M2" i="6" l="1"/>
  <c r="M8" i="6" s="1"/>
  <c r="N2" i="6"/>
  <c r="N8" i="6" s="1"/>
  <c r="C41" i="3" l="1"/>
  <c r="C31" i="3"/>
  <c r="C57" i="3" l="1"/>
  <c r="C52" i="3"/>
  <c r="D50" i="3" s="1"/>
  <c r="C16" i="3" l="1"/>
  <c r="D13" i="3" s="1"/>
  <c r="D54" i="3"/>
  <c r="D49" i="3"/>
  <c r="D55" i="3"/>
  <c r="C21" i="3"/>
  <c r="D20" i="3" s="1"/>
  <c r="D56" i="3"/>
  <c r="D40" i="3"/>
  <c r="D51" i="3"/>
  <c r="D29" i="3"/>
  <c r="C11" i="3"/>
  <c r="D8" i="3" s="1"/>
  <c r="C36" i="3"/>
  <c r="D34" i="3" s="1"/>
  <c r="C46" i="3"/>
  <c r="D45" i="3" s="1"/>
  <c r="C26" i="3"/>
  <c r="D25" i="3" s="1"/>
  <c r="C6" i="3"/>
  <c r="D14" i="3" l="1"/>
  <c r="D15" i="3"/>
  <c r="D19" i="3"/>
  <c r="D57" i="3"/>
  <c r="D23" i="3"/>
  <c r="D43" i="3"/>
  <c r="A11" i="3"/>
  <c r="D38" i="3"/>
  <c r="D33" i="3"/>
  <c r="D39" i="3"/>
  <c r="D44" i="3"/>
  <c r="D10" i="3"/>
  <c r="D18" i="3"/>
  <c r="D28" i="3"/>
  <c r="D30" i="3"/>
  <c r="D24" i="3"/>
  <c r="D35" i="3"/>
  <c r="A31" i="3"/>
  <c r="D9" i="3"/>
  <c r="D5" i="3"/>
  <c r="D4" i="3"/>
  <c r="D52" i="3"/>
  <c r="D3" i="3"/>
  <c r="A6" i="3"/>
  <c r="D36" i="3" l="1"/>
  <c r="D16" i="3"/>
  <c r="D21" i="3"/>
  <c r="D31" i="3"/>
  <c r="D46" i="3"/>
  <c r="D26" i="3"/>
  <c r="D41" i="3"/>
  <c r="D6" i="3"/>
  <c r="D11" i="3"/>
  <c r="A57" i="3"/>
  <c r="A52" i="3"/>
  <c r="A46" i="3"/>
  <c r="A41" i="3"/>
  <c r="A36" i="3"/>
  <c r="A26" i="3"/>
  <c r="A21" i="3"/>
  <c r="A16" i="3"/>
  <c r="A59" i="3" l="1"/>
</calcChain>
</file>

<file path=xl/sharedStrings.xml><?xml version="1.0" encoding="utf-8"?>
<sst xmlns="http://schemas.openxmlformats.org/spreadsheetml/2006/main" count="179" uniqueCount="81">
  <si>
    <t>#</t>
  </si>
  <si>
    <t>Mean</t>
  </si>
  <si>
    <t>Mean:</t>
  </si>
  <si>
    <t>Count</t>
  </si>
  <si>
    <t>Pct</t>
  </si>
  <si>
    <t>Total</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</si>
  <si>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</si>
  <si>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</si>
  <si>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</si>
  <si>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</si>
  <si>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</si>
  <si>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</si>
  <si>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</si>
  <si>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</si>
  <si>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</si>
  <si>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</si>
  <si>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</si>
  <si>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</si>
  <si>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</si>
  <si>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</si>
  <si>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</si>
  <si>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</si>
  <si>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</si>
  <si>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</si>
  <si>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</si>
  <si>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</si>
  <si>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</si>
  <si>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</si>
  <si>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</si>
  <si>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</si>
  <si>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</si>
  <si>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</si>
  <si>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</si>
  <si>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</si>
  <si>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</si>
  <si>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Acceptable (1 pt.):  The candidate describes one adaptation for special populations (students with exceptionalities, gifted, ELLs, and/or delayed learners).</t>
  </si>
  <si>
    <t>Acceptable (1 pt.):  The candidate recognizes an area in need of improvement.  The candidate demonstrates understanding in identifying specific areas of future professional development.</t>
  </si>
  <si>
    <t>Acceptable (1 pt.):  The candidate has 6-10 errors in grammar, usage, and mechanics in the teacher work sample.</t>
  </si>
  <si>
    <t>Unacceptable (0 pts.):  The candidate has more than 10 errors in grammar, usage, and mechanics in the teacher work sample.</t>
  </si>
  <si>
    <t>3. Factors Influencing Instruction
(NCSS 2c; INTASC 7; CAEP 1.5)</t>
  </si>
  <si>
    <t>Unacceptable (0 pts.):  The candidate does not describe an adaptation(s) for special populations (students with exceptionalities, gifted, ELLs, and/or delayed learners).</t>
  </si>
  <si>
    <t xml:space="preserve">11. Grammar, Usage, and Mechanics                                                            </t>
  </si>
  <si>
    <t xml:space="preserve">1. Classroom Environment and Student Demographics
(SHAPE 3.d; INTASC 2; CAEP 1.4)                                                          </t>
  </si>
  <si>
    <r>
      <t>Target (2pts.):  The candidate provi</t>
    </r>
    <r>
      <rPr>
        <sz val="11"/>
        <color rgb="FF000000"/>
        <rFont val="Arial"/>
        <family val="2"/>
      </rPr>
      <t>des substantial information and description of the classroom (5 elements or more), including resources available for use, characteristics of the class and community, culture and experiences of the students, and descriptions of accommodations necessary for gifted, special needs or ELL students.</t>
    </r>
  </si>
  <si>
    <t>Acceptable (1 pt.):  The candidate provides complete information and description of the classroom (4 elements), including resources available for use, characteristics of the class and community, culture and experiences of the students and descriptions of accommodations necessary for gifted, special needs, or ELL students.</t>
  </si>
  <si>
    <t>Unacceptable (0 pts.):  The candidate provides basic information (1-3 elements) about the classroom, resources, characteristics of the class, culture and experience, and accommodations necessary for gifted, special needs or ELL students.</t>
  </si>
  <si>
    <t>2. Introduction of Unit
(SHAPE 1; INTASC 4; CAEP 1.4, 3.5)</t>
  </si>
  <si>
    <r>
      <t xml:space="preserve">Target (2pts.):  </t>
    </r>
    <r>
      <rPr>
        <sz val="11"/>
        <color rgb="FF000000"/>
        <rFont val="Arial"/>
        <family val="2"/>
      </rPr>
      <t>The candidate includes an introduction of the unit, which gives an overview of the vision, context, Oklahoma Academic Standards, and the topic of the unit.  The candidate shows evidence of planning and organization.</t>
    </r>
  </si>
  <si>
    <t>Acceptable (1 pt.):  The candidate includes an introduction of the unit, which gives an overview of the vision, context, Oklahoma Academic Standards, and topic of the unit.  The candidate shows some evidence of planning.</t>
  </si>
  <si>
    <t xml:space="preserve">Unacceptable (0 pts.):  The candidate does not include an introduction of the unit.  The candidate does not show evidence of planning.    </t>
  </si>
  <si>
    <r>
      <t>Target (2pts.):  The candidate describes factors (at least two) that influence instruction.  The candidate discusses two of the following:  students</t>
    </r>
    <r>
      <rPr>
        <sz val="11"/>
        <color rgb="FF000000"/>
        <rFont val="Arial"/>
        <family val="2"/>
      </rPr>
      <t xml:space="preserve">’ needs, interests, prior knowledge as well as available resources, time, personal strengths, and/or curriculum. </t>
    </r>
  </si>
  <si>
    <t>Acceptable (1 pt.):  The candidate describes one factor that influences instruction.  The candidate discusses one of the following:  students’ needs, interests, prior knowledge as well as available resources, time, personal strengths, or curriculum.</t>
  </si>
  <si>
    <t xml:space="preserve">Unacceptable (0 pts.):  The candidate does not describe factors that influence instruction, such as students’ needs, interests, prior knowledge as well as available resources, time, personal strengths, or curriculum.    </t>
  </si>
  <si>
    <t>4. Specific Instructional Strategies
(SHAPE 4.e; INTASC 8; CAEP 1.5)</t>
  </si>
  <si>
    <r>
      <t xml:space="preserve">Target (2pts.):  The candidate includes instructional strategies for learners, visual, auditory, kinesthetic, and tactile, to effectively engage all students.  The candidate uses a </t>
    </r>
    <r>
      <rPr>
        <sz val="11"/>
        <color rgb="FF000000"/>
        <rFont val="Arial"/>
        <family val="2"/>
      </rPr>
      <t>variety of instructional strategies which are inclusive and motivating for all students.</t>
    </r>
  </si>
  <si>
    <t xml:space="preserve">Acceptable (1 pt.):  The candidate includes three instructional strategies for different learners.  The candidate uses instructional strategies which are inclusive and motivating for all students.  </t>
  </si>
  <si>
    <t xml:space="preserve">Unacceptable (0 pts.):  The candidate does not provide instructional strategies.    </t>
  </si>
  <si>
    <t>5. Integration of Technology into Teaching and Learning
(SHAPE 3.e; INTASC 6; CAEP 1.2, 1.3, 1.5, 3.5, 4.1)</t>
  </si>
  <si>
    <r>
      <t xml:space="preserve">Target (2pts.):  </t>
    </r>
    <r>
      <rPr>
        <sz val="11"/>
        <color rgb="FF000000"/>
        <rFont val="Arial"/>
        <family val="2"/>
      </rPr>
      <t xml:space="preserve">The candidate describes substantial integration of learning experiences that requires students to use technology.  The candidate describes mastery of current technologies and uses technology to enhance student learning.  </t>
    </r>
  </si>
  <si>
    <t>Acceptable (1 pt.):  The candidate describes integration of technology in the classroom. The candidate describes the use of technology to enhance to student learning.</t>
  </si>
  <si>
    <t>Unacceptable (0 pts.):  The candidate does not describe integration of technology in the classroom.  The candidate does not describe the use of technology to enhance to student learning.</t>
  </si>
  <si>
    <t>6. Assessments Tables &amp; Analysis of Results
(SHAPE 5.0; INTASC 6; CAEP 1.2, 1.3, 1.5, 3.5, 4.1)</t>
  </si>
  <si>
    <r>
      <t xml:space="preserve">Target (2pts.):  </t>
    </r>
    <r>
      <rPr>
        <sz val="11"/>
        <color rgb="FF000000"/>
        <rFont val="Arial"/>
        <family val="2"/>
      </rPr>
      <t>The candidate demonstrates extensive assessment planning and use of assessments.  The candidate uses ongoing assessments, including formative and summative assessments.  The candidate provides students’ pretest, formative, and summative/posttest information.  Adaptations for special populations are also included.  Planned assessments are appropriate for the lesson and/or objectives and measure student achievement.  Analysis of data is noted.</t>
    </r>
  </si>
  <si>
    <t>Acceptable (1 pt.):  The candidate demonstrates assessment planning and use of assessments.  The candidate provides information on students, including pretest, formative, summative/posttest.  Adaptations for special populations are also included.  Planned assessments are appropriate for the lesson and/or objectives and measure student achievement.  Analysis of data is noted.</t>
  </si>
  <si>
    <t xml:space="preserve">Unacceptable (0 pts.):  The candidate does not provide evidence of assessment planning and does not use assessments.  The candidate does not provide analysis of data.    </t>
  </si>
  <si>
    <t>7. Adaptations for Special Populations
(SHAPE 3.b; INTASC 1; CAEP 1.1, 3.5)</t>
  </si>
  <si>
    <r>
      <t xml:space="preserve">Target (2pts.):  </t>
    </r>
    <r>
      <rPr>
        <sz val="11"/>
        <color rgb="FF000000"/>
        <rFont val="Arial"/>
        <family val="2"/>
      </rPr>
      <t xml:space="preserve">The candidate describes two or more adaptations for special populations (students with exceptionalities, gifted, ELLs and/or delayed learners) that align with short term and long term objectives. </t>
    </r>
  </si>
  <si>
    <t>8. Classroom Management
(SHAPE 4.d; INTASC 3; CAEP 1.4, 2.3)</t>
  </si>
  <si>
    <r>
      <t xml:space="preserve">Target (2pts.):  </t>
    </r>
    <r>
      <rPr>
        <sz val="11"/>
        <color rgb="FF000000"/>
        <rFont val="Arial"/>
        <family val="2"/>
      </rPr>
      <t xml:space="preserve">The candidate discusses 3 elements of the classroom management plan to effectively manage a classroom.  The candidate describes how their classroom management plan supports student learning.  </t>
    </r>
  </si>
  <si>
    <t>Acceptable (1 pt.):  The candidate discusses 2 elements of the classroom management plan to effectively manage a classroom.  The candidate describes how their classroom management plan supports student learning.</t>
  </si>
  <si>
    <t xml:space="preserve">Unacceptable (0 pts.):  The candidate does not discuss his or her classroom management plan and how it supports student learning.   </t>
  </si>
  <si>
    <t>9. Recommendations for Improvement
(SHAPE 3; INTASC 9; CAEP 1.2, 1.5, 3.6)</t>
  </si>
  <si>
    <r>
      <t>Target (2pts.):  The candidate recognizes and articulates two areas in need of improvement or professional growth.  The candidate identifies specific areas of future professional development, culturally compete</t>
    </r>
    <r>
      <rPr>
        <sz val="11"/>
        <color rgb="FF000000"/>
        <rFont val="Arial"/>
        <family val="2"/>
      </rPr>
      <t>nt practices, and/or advocacy strategies.</t>
    </r>
  </si>
  <si>
    <t xml:space="preserve">Unacceptable (0 pts.):  The candidate does not recognize areas in need of improvement.  </t>
  </si>
  <si>
    <t>10. Lesson Plan Format
(SHAPE 1; CAEP 1.3, 3.5)</t>
  </si>
  <si>
    <r>
      <t xml:space="preserve">Target (2pts.):  </t>
    </r>
    <r>
      <rPr>
        <sz val="11"/>
        <color rgb="FF000000"/>
        <rFont val="Arial"/>
        <family val="2"/>
      </rPr>
      <t xml:space="preserve">The candidate makes the content matter meaningful for students through practical applications and students’ prior experiences.  The candidate includes Oklahoma Academic Standards, Objectives, Anticipatory Set, Modeling, Guided Practice/Monitoring, Independent Practice, Closure, and Adaptations for Special Populations (gifted, special needs, ELL, etc.) in all lessons plans. </t>
    </r>
  </si>
  <si>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(gifted, special needs, ELL, etc.) in all lesson plans.</t>
  </si>
  <si>
    <t>Unacceptable (0 pts.):  The candidate does not make content matter meaningful for students through practical applications and using students’ prior experiences.  The candidate does not include Objectives, Anticipatory Set, Modeling, Guided Practice/Monitoring, Independent Practice, Closure, and Adaptations for Special Populations (gifted, special needs, ELL, etc.) in lesson plans.</t>
  </si>
  <si>
    <t>Target (2pts.):  The candidate has no more than five errors in grammar, usage, and mechanics in the teacher work sample.</t>
  </si>
  <si>
    <t>NV</t>
  </si>
  <si>
    <t>Fall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</si>
</sst>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
      <name val="MS Sans Serif"/>
    </font>
    <font>
      <sz val="8"/>
      <color indexed="12"/>
      <name val="MS Sans Serif"/>
    </font>
    <font>
      <b/>
      <sz val="8"/>
      <name val="MS Sans Serif"/>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indexed="64"/>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67">
    <xf numFmtId="0" fontId="0" fillId="0" borderId="0" xfId="0" applyAlignment="1">
      <alignment vertical="top"/>
      <protection locked="0"/>
    </xf>
    <xf numFmtId="0" fontId="5" fillId="0" borderId="0" xfId="0" applyFont="1" applyAlignment="1" applyProtection="1">
      <alignment horizontal="center" wrapText="1"/>
      <protection hidden="1"/>
    </xf>
    <xf numFmtId="0" fontId="6" fillId="0" borderId="4" xfId="0" applyFont="1" applyBorder="1" applyAlignment="1" applyProtection="1">
      <alignment horizontal="right" wrapText="1"/>
      <protection hidden="1"/>
    </xf>
    <xf numFmtId="0" fontId="6" fillId="0" borderId="7" xfId="0" applyFont="1" applyBorder="1" applyAlignment="1" applyProtection="1">
      <alignment horizontal="right" wrapText="1"/>
      <protection hidden="1"/>
    </xf>
    <xf numFmtId="0" fontId="4" fillId="0" borderId="0" xfId="0" applyFont="1" applyAlignment="1" applyProtection="1">
      <alignment vertical="top"/>
      <protection hidden="1"/>
    </xf>
    <xf numFmtId="0" fontId="5" fillId="0" borderId="6" xfId="0" applyFont="1" applyBorder="1" applyAlignment="1" applyProtection="1">
      <alignment horizontal="right" wrapText="1"/>
      <protection hidden="1"/>
    </xf>
    <xf numFmtId="10" fontId="5" fillId="0" borderId="1" xfId="0" applyNumberFormat="1" applyFont="1" applyBorder="1" applyAlignment="1" applyProtection="1">
      <alignment horizontal="right" wrapText="1"/>
      <protection hidden="1"/>
    </xf>
    <xf numFmtId="0" fontId="6" fillId="0" borderId="9" xfId="0" applyFont="1" applyBorder="1" applyAlignment="1" applyProtection="1">
      <alignment horizontal="center" wrapText="1"/>
      <protection hidden="1"/>
    </xf>
    <xf numFmtId="2" fontId="6"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0" fontId="5" fillId="0" borderId="4" xfId="0" applyFont="1" applyBorder="1" applyAlignment="1" applyProtection="1">
      <alignment horizontal="right" wrapText="1"/>
      <protection hidden="1"/>
    </xf>
    <xf numFmtId="10" fontId="5" fillId="0" borderId="4" xfId="0" applyNumberFormat="1" applyFont="1" applyBorder="1" applyAlignment="1" applyProtection="1">
      <alignment horizontal="right" wrapText="1"/>
      <protection hidden="1"/>
    </xf>
    <xf numFmtId="0" fontId="7" fillId="0" borderId="0" xfId="0" applyFont="1" applyAlignment="1" applyProtection="1">
      <alignment horizontal="left" wrapText="1"/>
      <protection hidden="1"/>
    </xf>
    <xf numFmtId="0" fontId="5" fillId="0" borderId="0" xfId="0" applyFont="1" applyAlignment="1" applyProtection="1">
      <alignment horizontal="right" wrapText="1"/>
      <protection hidden="1"/>
    </xf>
    <xf numFmtId="10" fontId="5" fillId="0" borderId="0" xfId="0" applyNumberFormat="1" applyFont="1" applyAlignment="1" applyProtection="1">
      <alignment horizontal="right" wrapText="1"/>
      <protection hidden="1"/>
    </xf>
    <xf numFmtId="0" fontId="5" fillId="0" borderId="10" xfId="0" applyFont="1" applyBorder="1" applyAlignment="1" applyProtection="1">
      <alignment horizontal="right" wrapText="1"/>
      <protection hidden="1"/>
    </xf>
    <xf numFmtId="0" fontId="6" fillId="0" borderId="4" xfId="0" applyFont="1" applyBorder="1" applyAlignment="1" applyProtection="1">
      <alignment horizontal="center" wrapText="1"/>
      <protection hidden="1"/>
    </xf>
    <xf numFmtId="2" fontId="6" fillId="0" borderId="8" xfId="0" applyNumberFormat="1" applyFont="1" applyBorder="1" applyAlignment="1" applyProtection="1">
      <alignment horizontal="center" wrapText="1"/>
      <protection hidden="1"/>
    </xf>
    <xf numFmtId="0" fontId="7" fillId="0" borderId="3" xfId="0" applyFont="1" applyBorder="1" applyAlignment="1" applyProtection="1">
      <alignment horizontal="left" wrapText="1"/>
      <protection hidden="1"/>
    </xf>
    <xf numFmtId="0" fontId="5" fillId="0" borderId="11" xfId="0" applyFont="1" applyBorder="1" applyAlignment="1" applyProtection="1">
      <alignment horizontal="right" wrapText="1"/>
      <protection hidden="1"/>
    </xf>
    <xf numFmtId="0" fontId="6" fillId="0" borderId="2" xfId="0" applyFont="1" applyBorder="1" applyAlignment="1" applyProtection="1">
      <alignment horizontal="center" wrapText="1"/>
      <protection hidden="1"/>
    </xf>
    <xf numFmtId="0" fontId="7" fillId="0" borderId="1" xfId="0" applyFont="1" applyBorder="1" applyAlignment="1" applyProtection="1">
      <alignment horizontal="left" wrapText="1"/>
      <protection hidden="1"/>
    </xf>
    <xf numFmtId="2" fontId="3"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8" fillId="0" borderId="0" xfId="0" applyNumberFormat="1" applyFont="1" applyAlignment="1" applyProtection="1">
      <alignment horizontal="center" wrapText="1"/>
      <protection hidden="1"/>
    </xf>
    <xf numFmtId="0" fontId="8"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10" fillId="0" borderId="16" xfId="0" applyFont="1" applyBorder="1" applyAlignment="1">
      <alignment vertical="center" wrapText="1"/>
      <protection locked="0"/>
    </xf>
    <xf numFmtId="0" fontId="10" fillId="0" borderId="17" xfId="0" applyFont="1" applyBorder="1" applyAlignment="1">
      <alignment vertical="center" wrapText="1"/>
      <protection locked="0"/>
    </xf>
    <xf numFmtId="0" fontId="9" fillId="0" borderId="17" xfId="0" applyFont="1" applyBorder="1" applyAlignment="1">
      <alignment vertical="center" wrapText="1"/>
      <protection locked="0"/>
    </xf>
    <xf numFmtId="49" fontId="2" fillId="0" borderId="0" xfId="0" applyNumberFormat="1" applyFont="1" applyAlignment="1">
      <alignment horizontal="center" vertical="center"/>
      <protection locked="0"/>
    </xf>
    <xf numFmtId="0" fontId="0" fillId="0" borderId="0" xfId="0" applyAlignment="1">
      <alignment horizontal="center" vertical="top"/>
      <protection locked="0"/>
    </xf>
    <xf numFmtId="0" fontId="6" fillId="0" borderId="20" xfId="0" applyFont="1" applyBorder="1" applyAlignment="1" applyProtection="1">
      <alignment horizontal="center" wrapText="1"/>
      <protection hidden="1"/>
    </xf>
    <xf numFmtId="0" fontId="5" fillId="0" borderId="21" xfId="0" applyFont="1" applyBorder="1" applyAlignment="1" applyProtection="1">
      <alignment horizontal="right" wrapText="1"/>
      <protection hidden="1"/>
    </xf>
    <xf numFmtId="0" fontId="10" fillId="0" borderId="1" xfId="0" applyFont="1" applyBorder="1" applyAlignment="1">
      <alignment vertical="center" wrapText="1"/>
      <protection locked="0"/>
    </xf>
    <xf numFmtId="0" fontId="9" fillId="0" borderId="1" xfId="0" applyFont="1" applyBorder="1" applyAlignment="1">
      <alignment vertical="center" wrapText="1"/>
      <protection locked="0"/>
    </xf>
    <xf numFmtId="0" fontId="0" fillId="0" borderId="0" xfId="0" applyAlignment="1">
      <alignment horizontal="right" vertical="top"/>
      <protection locked="0"/>
    </xf>
    <xf numFmtId="22" fontId="1" fillId="0" borderId="0" xfId="0" applyNumberFormat="1" applyFont="1" applyAlignment="1">
      <alignment horizontal="left" vertical="top"/>
      <protection locked="0"/>
    </xf>
    <xf numFmtId="2" fontId="6" fillId="0" borderId="13" xfId="0" applyNumberFormat="1" applyFont="1" applyBorder="1" applyAlignment="1" applyProtection="1">
      <alignment horizontal="center" wrapText="1"/>
      <protection hidden="1"/>
    </xf>
    <xf numFmtId="0" fontId="7" fillId="0" borderId="2" xfId="0" applyFont="1" applyBorder="1" applyAlignment="1" applyProtection="1">
      <alignment horizontal="left" wrapText="1"/>
      <protection hidden="1"/>
    </xf>
    <xf numFmtId="0" fontId="5" fillId="0" borderId="13" xfId="0" applyFont="1" applyBorder="1" applyAlignment="1" applyProtection="1">
      <alignment horizontal="right" wrapText="1"/>
      <protection hidden="1"/>
    </xf>
    <xf numFmtId="10" fontId="5" fillId="0" borderId="13" xfId="0" applyNumberFormat="1" applyFont="1" applyBorder="1" applyAlignment="1" applyProtection="1">
      <alignment horizontal="right" wrapText="1"/>
      <protection hidden="1"/>
    </xf>
    <xf numFmtId="10" fontId="5" fillId="0" borderId="3" xfId="0" applyNumberFormat="1" applyFont="1" applyBorder="1" applyAlignment="1" applyProtection="1">
      <alignment horizontal="right" wrapText="1"/>
      <protection hidden="1"/>
    </xf>
    <xf numFmtId="0" fontId="5" fillId="0" borderId="15" xfId="0" applyFont="1" applyBorder="1" applyAlignment="1" applyProtection="1">
      <alignment horizontal="center" wrapText="1"/>
      <protection hidden="1"/>
    </xf>
    <xf numFmtId="0" fontId="6" fillId="0" borderId="15" xfId="0" applyFont="1" applyBorder="1" applyAlignment="1" applyProtection="1">
      <alignment horizontal="right" wrapText="1"/>
      <protection hidden="1"/>
    </xf>
    <xf numFmtId="0" fontId="4" fillId="0" borderId="15" xfId="0" applyFont="1" applyBorder="1" applyAlignment="1" applyProtection="1">
      <alignment vertical="top"/>
      <protection hidden="1"/>
    </xf>
    <xf numFmtId="2" fontId="6" fillId="0" borderId="0" xfId="0" applyNumberFormat="1" applyFont="1" applyAlignment="1" applyProtection="1">
      <alignment horizontal="center" wrapText="1"/>
      <protection hidden="1"/>
    </xf>
    <xf numFmtId="22" fontId="0" fillId="0" borderId="0" xfId="0" applyNumberFormat="1" applyAlignment="1">
      <alignment vertical="top"/>
      <protection locked="0"/>
    </xf>
    <xf numFmtId="0" fontId="3" fillId="0" borderId="14" xfId="0" applyFont="1" applyBorder="1" applyAlignment="1" applyProtection="1">
      <alignment horizontal="left" vertical="top"/>
      <protection hidden="1"/>
    </xf>
    <xf numFmtId="0" fontId="3" fillId="0" borderId="15" xfId="0" applyFont="1" applyBorder="1" applyAlignment="1" applyProtection="1">
      <alignment horizontal="left" vertical="top"/>
      <protection hidden="1"/>
    </xf>
    <xf numFmtId="0" fontId="3" fillId="0" borderId="12" xfId="0" applyFont="1" applyBorder="1" applyAlignment="1" applyProtection="1">
      <alignment horizontal="left" vertical="top"/>
      <protection hidden="1"/>
    </xf>
    <xf numFmtId="0" fontId="6" fillId="0" borderId="2" xfId="0" applyFont="1" applyBorder="1" applyAlignment="1">
      <alignment horizontal="left" vertical="top" wrapText="1"/>
      <protection locked="0"/>
    </xf>
    <xf numFmtId="0" fontId="6" fillId="0" borderId="3" xfId="0" applyFont="1" applyBorder="1" applyAlignment="1">
      <alignment horizontal="left" vertical="top" wrapText="1"/>
      <protection locked="0"/>
    </xf>
    <xf numFmtId="0" fontId="6" fillId="0" borderId="18" xfId="0" applyFont="1" applyBorder="1" applyAlignment="1" applyProtection="1">
      <alignment horizontal="left" vertical="top" wrapText="1"/>
      <protection hidden="1"/>
    </xf>
    <xf numFmtId="0" fontId="0" fillId="0" borderId="19" xfId="0" applyBorder="1" applyAlignment="1" applyProtection="1">
      <alignment vertical="top" wrapText="1"/>
      <protection hidden="1"/>
    </xf>
    <xf numFmtId="0" fontId="6"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6" fillId="0" borderId="13" xfId="0" applyFont="1" applyBorder="1" applyAlignment="1" applyProtection="1">
      <alignment vertical="top" wrapText="1"/>
      <protection hidden="1"/>
    </xf>
    <xf numFmtId="0" fontId="0" fillId="0" borderId="8" xfId="0" applyBorder="1" applyAlignment="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9"/>
  <sheetViews>
    <sheetView tabSelected="1" view="pageLayout" topLeftCell="A2" zoomScaleNormal="100" workbookViewId="0">
      <selection activeCell="B3" sqref="B3"/>
    </sheetView>
  </sheetViews>
  <sheetFormatPr defaultRowHeight="15" x14ac:dyDescent="0.15"/>
  <cols>
    <col min="1" max="1" width="24" style="4" customWidth="1"/>
    <col min="2" max="2" width="76.6640625" style="4" customWidth="1"/>
    <col min="3" max="3" width="7.1640625" style="4" bestFit="1" customWidth="1"/>
    <col min="4" max="4" width="10.83203125" style="4" customWidth="1"/>
    <col min="5" max="5" width="3.83203125" style="4" customWidth="1"/>
    <col min="6" max="16384" width="9.33203125" style="4"/>
  </cols>
  <sheetData>
    <row r="1" spans="1:4" hidden="1" x14ac:dyDescent="0.15"/>
    <row r="2" spans="1:4" ht="15" customHeight="1" thickBot="1" x14ac:dyDescent="0.3">
      <c r="A2" s="1"/>
      <c r="B2" s="1"/>
      <c r="C2" s="2" t="s">
        <v>3</v>
      </c>
      <c r="D2" s="3" t="s">
        <v>4</v>
      </c>
    </row>
    <row r="3" spans="1:4" ht="86.25" thickBot="1" x14ac:dyDescent="0.3">
      <c r="A3" s="59" t="s">
        <v>42</v>
      </c>
      <c r="B3" s="35" t="s">
        <v>43</v>
      </c>
      <c r="C3" s="5">
        <f>IFERROR(COUNTIF(Textual!$F$1:$F$495,2),"")</f>
        <v>5</v>
      </c>
      <c r="D3" s="6">
        <f>IFERROR(C3/$C$6,"")</f>
        <v>1</v>
      </c>
    </row>
    <row r="4" spans="1:4" ht="86.25" thickBot="1" x14ac:dyDescent="0.3">
      <c r="A4" s="60"/>
      <c r="B4" s="36" t="s">
        <v>44</v>
      </c>
      <c r="C4" s="5">
        <f>IFERROR(COUNTIF(Textual!$F$1:$F$495,1),"")</f>
        <v>0</v>
      </c>
      <c r="D4" s="6">
        <f t="shared" ref="D4:D5" si="0">IFERROR(C4/$C$6,"")</f>
        <v>0</v>
      </c>
    </row>
    <row r="5" spans="1:4" ht="57.75" thickBot="1" x14ac:dyDescent="0.3">
      <c r="A5" s="7" t="s">
        <v>1</v>
      </c>
      <c r="B5" s="37" t="s">
        <v>45</v>
      </c>
      <c r="C5" s="5">
        <f>IFERROR(COUNTIF(Textual!$F$1:$F$495,0),"")</f>
        <v>0</v>
      </c>
      <c r="D5" s="6">
        <f t="shared" si="0"/>
        <v>0</v>
      </c>
    </row>
    <row r="6" spans="1:4" x14ac:dyDescent="0.25">
      <c r="A6" s="8">
        <f>SUM(C3*2+C4*1+C5*0)/C6</f>
        <v>2</v>
      </c>
      <c r="B6" s="9" t="s">
        <v>5</v>
      </c>
      <c r="C6" s="10">
        <f>SUM(C3:C5)</f>
        <v>5</v>
      </c>
      <c r="D6" s="11">
        <f>SUM(D3:D5)</f>
        <v>1</v>
      </c>
    </row>
    <row r="7" spans="1:4" ht="15.75" thickBot="1" x14ac:dyDescent="0.3">
      <c r="A7" s="1"/>
      <c r="B7" s="12"/>
      <c r="C7" s="13"/>
      <c r="D7" s="14"/>
    </row>
    <row r="8" spans="1:4" ht="57.75" thickBot="1" x14ac:dyDescent="0.3">
      <c r="A8" s="65" t="s">
        <v>46</v>
      </c>
      <c r="B8" s="35" t="s">
        <v>47</v>
      </c>
      <c r="C8" s="15">
        <f>IFERROR(COUNTIF(Textual!$H$1:$H$495,2),"")</f>
        <v>3</v>
      </c>
      <c r="D8" s="6">
        <f>IFERROR(C8/$C$11,"")</f>
        <v>0.6</v>
      </c>
    </row>
    <row r="9" spans="1:4" ht="57.75" thickBot="1" x14ac:dyDescent="0.3">
      <c r="A9" s="66"/>
      <c r="B9" s="36" t="s">
        <v>48</v>
      </c>
      <c r="C9" s="15">
        <f>IFERROR(COUNTIF(Textual!$H$1:$H$495,1),"")</f>
        <v>2</v>
      </c>
      <c r="D9" s="6">
        <f t="shared" ref="D9:D10" si="1">IFERROR(C9/$C$11,"")</f>
        <v>0.4</v>
      </c>
    </row>
    <row r="10" spans="1:4" ht="43.5" thickBot="1" x14ac:dyDescent="0.3">
      <c r="A10" s="16" t="s">
        <v>1</v>
      </c>
      <c r="B10" s="37" t="s">
        <v>49</v>
      </c>
      <c r="C10" s="15">
        <f>IFERROR(COUNTIF(Textual!$H$1:$H$495,0),"")</f>
        <v>0</v>
      </c>
      <c r="D10" s="6">
        <f t="shared" si="1"/>
        <v>0</v>
      </c>
    </row>
    <row r="11" spans="1:4" x14ac:dyDescent="0.25">
      <c r="A11" s="17">
        <f>SUM(C8*2+C9*1+C10*0)/C11</f>
        <v>1.6</v>
      </c>
      <c r="B11" s="18" t="s">
        <v>5</v>
      </c>
      <c r="C11" s="10">
        <f>SUM(C8:C10)</f>
        <v>5</v>
      </c>
      <c r="D11" s="11">
        <f>SUM(D8:D10)</f>
        <v>1</v>
      </c>
    </row>
    <row r="12" spans="1:4" ht="15.75" thickBot="1" x14ac:dyDescent="0.3">
      <c r="A12" s="1"/>
      <c r="B12" s="12"/>
      <c r="C12" s="13"/>
      <c r="D12" s="14"/>
    </row>
    <row r="13" spans="1:4" ht="57.75" thickBot="1" x14ac:dyDescent="0.3">
      <c r="A13" s="63" t="s">
        <v>39</v>
      </c>
      <c r="B13" s="35" t="s">
        <v>50</v>
      </c>
      <c r="C13" s="19">
        <f>IFERROR(COUNTIF(Textual!$J$1:$J$495,2),"")</f>
        <v>5</v>
      </c>
      <c r="D13" s="6">
        <f>IFERROR(C13/$C$16,"")</f>
        <v>1</v>
      </c>
    </row>
    <row r="14" spans="1:4" ht="57.75" thickBot="1" x14ac:dyDescent="0.3">
      <c r="A14" s="64"/>
      <c r="B14" s="36" t="s">
        <v>51</v>
      </c>
      <c r="C14" s="19">
        <f>IFERROR(COUNTIF(Textual!$J$1:$J$495,1),"")</f>
        <v>0</v>
      </c>
      <c r="D14" s="6">
        <f t="shared" ref="D14:D15" si="2">IFERROR(C14/$C$16,"")</f>
        <v>0</v>
      </c>
    </row>
    <row r="15" spans="1:4" ht="57.75" thickBot="1" x14ac:dyDescent="0.3">
      <c r="A15" s="20" t="s">
        <v>1</v>
      </c>
      <c r="B15" s="37" t="s">
        <v>52</v>
      </c>
      <c r="C15" s="19">
        <f>IFERROR(COUNTIF(Textual!$J$1:$J$495,0),"")</f>
        <v>0</v>
      </c>
      <c r="D15" s="6">
        <f t="shared" si="2"/>
        <v>0</v>
      </c>
    </row>
    <row r="16" spans="1:4" x14ac:dyDescent="0.25">
      <c r="A16" s="8">
        <f>SUM(C13*2+C14*1+C15*0)/C16</f>
        <v>2</v>
      </c>
      <c r="B16" s="21" t="s">
        <v>5</v>
      </c>
      <c r="C16" s="10">
        <f>SUM(C13:C15)</f>
        <v>5</v>
      </c>
      <c r="D16" s="11">
        <f>SUM(D13:D15)</f>
        <v>1</v>
      </c>
    </row>
    <row r="17" spans="1:4" ht="15" customHeight="1" thickBot="1" x14ac:dyDescent="0.3">
      <c r="A17" s="1"/>
      <c r="B17" s="1"/>
      <c r="C17" s="2" t="s">
        <v>3</v>
      </c>
      <c r="D17" s="3" t="s">
        <v>4</v>
      </c>
    </row>
    <row r="18" spans="1:4" ht="57.75" thickBot="1" x14ac:dyDescent="0.3">
      <c r="A18" s="63" t="s">
        <v>53</v>
      </c>
      <c r="B18" s="35" t="s">
        <v>54</v>
      </c>
      <c r="C18" s="19">
        <f>IFERROR(COUNTIF(Textual!$L$1:$L$495,2),"")</f>
        <v>3</v>
      </c>
      <c r="D18" s="6">
        <f>IFERROR(C18/$C$21,"")</f>
        <v>0.6</v>
      </c>
    </row>
    <row r="19" spans="1:4" ht="44.25" customHeight="1" thickBot="1" x14ac:dyDescent="0.3">
      <c r="A19" s="64"/>
      <c r="B19" s="36" t="s">
        <v>55</v>
      </c>
      <c r="C19" s="19">
        <f>IFERROR(COUNTIF(Textual!$L$1:$L$495,1),"")</f>
        <v>2</v>
      </c>
      <c r="D19" s="6">
        <f t="shared" ref="D19:D20" si="3">IFERROR(C19/$C$21,"")</f>
        <v>0.4</v>
      </c>
    </row>
    <row r="20" spans="1:4" ht="29.25" thickBot="1" x14ac:dyDescent="0.3">
      <c r="A20" s="20" t="s">
        <v>1</v>
      </c>
      <c r="B20" s="37" t="s">
        <v>56</v>
      </c>
      <c r="C20" s="19">
        <f>IFERROR(COUNTIF(Textual!$L$1:$L$495,0),"")</f>
        <v>0</v>
      </c>
      <c r="D20" s="6">
        <f t="shared" si="3"/>
        <v>0</v>
      </c>
    </row>
    <row r="21" spans="1:4" x14ac:dyDescent="0.25">
      <c r="A21" s="8">
        <f>SUM(C18*2+C19*1+C20*0)/C21</f>
        <v>1.6</v>
      </c>
      <c r="B21" s="21" t="s">
        <v>5</v>
      </c>
      <c r="C21" s="10">
        <f>SUM(C18:C20)</f>
        <v>5</v>
      </c>
      <c r="D21" s="11">
        <f>SUM(D18:D20)</f>
        <v>1</v>
      </c>
    </row>
    <row r="22" spans="1:4" ht="15" customHeight="1" thickBot="1" x14ac:dyDescent="0.3">
      <c r="A22" s="1"/>
      <c r="B22" s="1"/>
      <c r="C22" s="2" t="s">
        <v>3</v>
      </c>
      <c r="D22" s="3" t="s">
        <v>4</v>
      </c>
    </row>
    <row r="23" spans="1:4" ht="57.75" thickBot="1" x14ac:dyDescent="0.3">
      <c r="A23" s="63" t="s">
        <v>57</v>
      </c>
      <c r="B23" s="35" t="s">
        <v>58</v>
      </c>
      <c r="C23" s="5">
        <f>IFERROR(COUNTIF(Textual!$N$1:$N$495,2),"")</f>
        <v>0</v>
      </c>
      <c r="D23" s="6">
        <f>IFERROR(C23/$C$26,"")</f>
        <v>0</v>
      </c>
    </row>
    <row r="24" spans="1:4" ht="43.5" thickBot="1" x14ac:dyDescent="0.3">
      <c r="A24" s="64"/>
      <c r="B24" s="36" t="s">
        <v>59</v>
      </c>
      <c r="C24" s="5">
        <f>IFERROR(COUNTIF(Textual!$N$1:$N$495,1),"")</f>
        <v>5</v>
      </c>
      <c r="D24" s="6">
        <f t="shared" ref="D24:D25" si="4">IFERROR(C24/$C$26,"")</f>
        <v>1</v>
      </c>
    </row>
    <row r="25" spans="1:4" ht="43.5" thickBot="1" x14ac:dyDescent="0.3">
      <c r="A25" s="20" t="s">
        <v>1</v>
      </c>
      <c r="B25" s="37" t="s">
        <v>60</v>
      </c>
      <c r="C25" s="5">
        <f>IFERROR(COUNTIF(Textual!$N$1:$N$495,0),"")</f>
        <v>0</v>
      </c>
      <c r="D25" s="6">
        <f t="shared" si="4"/>
        <v>0</v>
      </c>
    </row>
    <row r="26" spans="1:4" x14ac:dyDescent="0.25">
      <c r="A26" s="8">
        <f>SUM(C23*2+C24*1+C25*0)/C26</f>
        <v>1</v>
      </c>
      <c r="B26" s="21" t="s">
        <v>5</v>
      </c>
      <c r="C26" s="10">
        <f>SUM(C23:C25)</f>
        <v>5</v>
      </c>
      <c r="D26" s="11">
        <f>SUM(D23:D25)</f>
        <v>1</v>
      </c>
    </row>
    <row r="27" spans="1:4" ht="15.75" thickBot="1" x14ac:dyDescent="0.3">
      <c r="A27" s="1"/>
      <c r="B27" s="12"/>
      <c r="C27" s="13"/>
      <c r="D27" s="14"/>
    </row>
    <row r="28" spans="1:4" ht="114.75" thickBot="1" x14ac:dyDescent="0.3">
      <c r="A28" s="63" t="s">
        <v>61</v>
      </c>
      <c r="B28" s="35" t="s">
        <v>62</v>
      </c>
      <c r="C28" s="19">
        <f>IFERROR(COUNTIF(Textual!$P$1:$P$495,2),"")</f>
        <v>4</v>
      </c>
      <c r="D28" s="6">
        <f>IFERROR(C28/$C$31,"")</f>
        <v>0.8</v>
      </c>
    </row>
    <row r="29" spans="1:4" ht="100.5" thickBot="1" x14ac:dyDescent="0.3">
      <c r="A29" s="64"/>
      <c r="B29" s="36" t="s">
        <v>63</v>
      </c>
      <c r="C29" s="19">
        <f>IFERROR(COUNTIF(Textual!$P$1:$P$495,1),"")</f>
        <v>1</v>
      </c>
      <c r="D29" s="6">
        <f t="shared" ref="D29:D30" si="5">IFERROR(C29/$C$31,"")</f>
        <v>0.2</v>
      </c>
    </row>
    <row r="30" spans="1:4" ht="43.5" thickBot="1" x14ac:dyDescent="0.3">
      <c r="A30" s="20" t="s">
        <v>1</v>
      </c>
      <c r="B30" s="37" t="s">
        <v>64</v>
      </c>
      <c r="C30" s="19">
        <f>IFERROR(COUNTIF(Textual!$P$1:$P$495,0),"")</f>
        <v>0</v>
      </c>
      <c r="D30" s="6">
        <f t="shared" si="5"/>
        <v>0</v>
      </c>
    </row>
    <row r="31" spans="1:4" x14ac:dyDescent="0.25">
      <c r="A31" s="8">
        <f>SUM(C28*2+C29*1+C30*0)/C31</f>
        <v>1.8</v>
      </c>
      <c r="B31" s="21" t="s">
        <v>5</v>
      </c>
      <c r="C31" s="10">
        <f>SUM(C28:C30)</f>
        <v>5</v>
      </c>
      <c r="D31" s="11">
        <f>SUM(D28:D30)</f>
        <v>1</v>
      </c>
    </row>
    <row r="32" spans="1:4" ht="15" customHeight="1" thickBot="1" x14ac:dyDescent="0.3">
      <c r="A32" s="1"/>
      <c r="B32" s="1"/>
      <c r="C32" s="2" t="s">
        <v>3</v>
      </c>
      <c r="D32" s="3" t="s">
        <v>4</v>
      </c>
    </row>
    <row r="33" spans="1:4" ht="57.75" thickBot="1" x14ac:dyDescent="0.3">
      <c r="A33" s="63" t="s">
        <v>65</v>
      </c>
      <c r="B33" s="35" t="s">
        <v>66</v>
      </c>
      <c r="C33" s="19">
        <f>IFERROR(COUNTIF(Textual!$R$1:$R$495,2),"")</f>
        <v>5</v>
      </c>
      <c r="D33" s="6">
        <f>IFERROR(C33/$C$36,"")</f>
        <v>1</v>
      </c>
    </row>
    <row r="34" spans="1:4" ht="43.5" thickBot="1" x14ac:dyDescent="0.3">
      <c r="A34" s="64"/>
      <c r="B34" s="36" t="s">
        <v>35</v>
      </c>
      <c r="C34" s="5">
        <f>IFERROR(COUNTIF(Textual!$R$2:$R$9,1),"")</f>
        <v>0</v>
      </c>
      <c r="D34" s="6">
        <f t="shared" ref="D34:D35" si="6">IFERROR(C34/$C$36,"")</f>
        <v>0</v>
      </c>
    </row>
    <row r="35" spans="1:4" ht="43.5" thickBot="1" x14ac:dyDescent="0.3">
      <c r="A35" s="20" t="s">
        <v>1</v>
      </c>
      <c r="B35" s="37" t="s">
        <v>40</v>
      </c>
      <c r="C35" s="5">
        <f>IFERROR(COUNTIF(Textual!$R$2:$R$9,0),"")</f>
        <v>0</v>
      </c>
      <c r="D35" s="6">
        <f t="shared" si="6"/>
        <v>0</v>
      </c>
    </row>
    <row r="36" spans="1:4" x14ac:dyDescent="0.25">
      <c r="A36" s="8">
        <f>SUM(C33*2+C34*1+C35*0)/C36</f>
        <v>2</v>
      </c>
      <c r="B36" s="21" t="s">
        <v>5</v>
      </c>
      <c r="C36" s="10">
        <f>SUM(C33:C35)</f>
        <v>5</v>
      </c>
      <c r="D36" s="11">
        <f>SUM(D33:D35)</f>
        <v>1</v>
      </c>
    </row>
    <row r="37" spans="1:4" ht="15.75" thickBot="1" x14ac:dyDescent="0.3">
      <c r="A37" s="1"/>
      <c r="B37" s="12"/>
      <c r="C37" s="13"/>
      <c r="D37" s="14"/>
    </row>
    <row r="38" spans="1:4" ht="57.75" thickBot="1" x14ac:dyDescent="0.3">
      <c r="A38" s="63" t="s">
        <v>67</v>
      </c>
      <c r="B38" s="35" t="s">
        <v>68</v>
      </c>
      <c r="C38" s="19">
        <f>IFERROR(COUNTIF(Textual!$T$1:$T$495,2),"")</f>
        <v>4</v>
      </c>
      <c r="D38" s="6">
        <f>IFERROR(C38/$C$41,"")</f>
        <v>0.8</v>
      </c>
    </row>
    <row r="39" spans="1:4" ht="57.75" thickBot="1" x14ac:dyDescent="0.3">
      <c r="A39" s="64"/>
      <c r="B39" s="36" t="s">
        <v>69</v>
      </c>
      <c r="C39" s="19">
        <f>IFERROR(COUNTIF(Textual!$T$1:$T$495,1),"")</f>
        <v>1</v>
      </c>
      <c r="D39" s="6">
        <f t="shared" ref="D39:D40" si="7">IFERROR(C39/$C$41,"")</f>
        <v>0.2</v>
      </c>
    </row>
    <row r="40" spans="1:4" ht="29.25" thickBot="1" x14ac:dyDescent="0.3">
      <c r="A40" s="20" t="s">
        <v>1</v>
      </c>
      <c r="B40" s="37" t="s">
        <v>70</v>
      </c>
      <c r="C40" s="19">
        <f>IFERROR(COUNTIF(Textual!$T$1:$T$495,0),"")</f>
        <v>0</v>
      </c>
      <c r="D40" s="6">
        <f t="shared" si="7"/>
        <v>0</v>
      </c>
    </row>
    <row r="41" spans="1:4" x14ac:dyDescent="0.25">
      <c r="A41" s="46">
        <f>SUM(C38*2+C39*1+C40*0)/C41</f>
        <v>1.8</v>
      </c>
      <c r="B41" s="47" t="s">
        <v>5</v>
      </c>
      <c r="C41" s="48">
        <f>SUM(C38:C40)</f>
        <v>5</v>
      </c>
      <c r="D41" s="49">
        <f>SUM(D38:D40)</f>
        <v>1</v>
      </c>
    </row>
    <row r="42" spans="1:4" s="53" customFormat="1" ht="15" customHeight="1" x14ac:dyDescent="0.25">
      <c r="A42" s="51"/>
      <c r="B42" s="51"/>
      <c r="C42" s="52"/>
      <c r="D42" s="52"/>
    </row>
    <row r="43" spans="1:4" ht="63.75" customHeight="1" thickBot="1" x14ac:dyDescent="0.3">
      <c r="A43" s="63" t="s">
        <v>71</v>
      </c>
      <c r="B43" s="36" t="s">
        <v>72</v>
      </c>
      <c r="C43" s="5">
        <f>IFERROR(COUNTIF(Textual!$V$1:$V$495,2),"")</f>
        <v>5</v>
      </c>
      <c r="D43" s="50">
        <f>IFERROR(C43/$C$46,"")</f>
        <v>1</v>
      </c>
    </row>
    <row r="44" spans="1:4" ht="43.5" thickBot="1" x14ac:dyDescent="0.3">
      <c r="A44" s="64"/>
      <c r="B44" s="36" t="s">
        <v>36</v>
      </c>
      <c r="C44" s="5">
        <f>IFERROR(COUNTIF(Textual!$V$1:$V$495,1),"")</f>
        <v>0</v>
      </c>
      <c r="D44" s="6">
        <f t="shared" ref="D44:D45" si="8">IFERROR(C44/$C$46,"")</f>
        <v>0</v>
      </c>
    </row>
    <row r="45" spans="1:4" ht="29.25" thickBot="1" x14ac:dyDescent="0.3">
      <c r="A45" s="20" t="s">
        <v>1</v>
      </c>
      <c r="B45" s="37" t="s">
        <v>73</v>
      </c>
      <c r="C45" s="5">
        <f>IFERROR(COUNTIF(Textual!$V$1:$V$495,0),"")</f>
        <v>0</v>
      </c>
      <c r="D45" s="6">
        <f t="shared" si="8"/>
        <v>0</v>
      </c>
    </row>
    <row r="46" spans="1:4" x14ac:dyDescent="0.25">
      <c r="A46" s="8">
        <f>SUM(C43*2+C44*1+C45*0)/C46</f>
        <v>2</v>
      </c>
      <c r="B46" s="21" t="s">
        <v>5</v>
      </c>
      <c r="C46" s="10">
        <f>SUM(C43:C45)</f>
        <v>5</v>
      </c>
      <c r="D46" s="11">
        <f>SUM(D43:D45)</f>
        <v>1</v>
      </c>
    </row>
    <row r="47" spans="1:4" x14ac:dyDescent="0.25">
      <c r="A47" s="54"/>
      <c r="B47" s="12"/>
      <c r="C47" s="13"/>
      <c r="D47" s="14"/>
    </row>
    <row r="48" spans="1:4" ht="15" customHeight="1" thickBot="1" x14ac:dyDescent="0.3">
      <c r="A48" s="1"/>
      <c r="B48" s="1"/>
      <c r="C48" s="2" t="s">
        <v>3</v>
      </c>
      <c r="D48" s="3" t="s">
        <v>4</v>
      </c>
    </row>
    <row r="49" spans="1:4" ht="100.5" thickBot="1" x14ac:dyDescent="0.3">
      <c r="A49" s="63" t="s">
        <v>74</v>
      </c>
      <c r="B49" s="35" t="s">
        <v>75</v>
      </c>
      <c r="C49" s="19">
        <f>IFERROR(COUNTIF(Textual!$X$1:$X$495,2),"")</f>
        <v>4</v>
      </c>
      <c r="D49" s="6">
        <f>IFERROR(C49/$C$52,"")</f>
        <v>0.8</v>
      </c>
    </row>
    <row r="50" spans="1:4" ht="100.5" thickBot="1" x14ac:dyDescent="0.3">
      <c r="A50" s="64"/>
      <c r="B50" s="36" t="s">
        <v>76</v>
      </c>
      <c r="C50" s="19">
        <f>IFERROR(COUNTIF(Textual!$X$1:$X$495,1),"")</f>
        <v>1</v>
      </c>
      <c r="D50" s="6">
        <f t="shared" ref="D50:D51" si="9">IFERROR(C50/$C$52,"")</f>
        <v>0.2</v>
      </c>
    </row>
    <row r="51" spans="1:4" ht="86.25" thickBot="1" x14ac:dyDescent="0.3">
      <c r="A51" s="20" t="s">
        <v>1</v>
      </c>
      <c r="B51" s="37" t="s">
        <v>77</v>
      </c>
      <c r="C51" s="19">
        <f>IFERROR(COUNTIF(Textual!$X$1:$X$495,0),"")</f>
        <v>0</v>
      </c>
      <c r="D51" s="6">
        <f t="shared" si="9"/>
        <v>0</v>
      </c>
    </row>
    <row r="52" spans="1:4" x14ac:dyDescent="0.25">
      <c r="A52" s="8">
        <f>SUM(C49*2+C50*1+C51*0)/C52</f>
        <v>1.8</v>
      </c>
      <c r="B52" s="21" t="s">
        <v>5</v>
      </c>
      <c r="C52" s="10">
        <f>SUM(C49:C51)</f>
        <v>5</v>
      </c>
      <c r="D52" s="11">
        <f>SUM(D49:D51)</f>
        <v>1</v>
      </c>
    </row>
    <row r="53" spans="1:4" x14ac:dyDescent="0.25">
      <c r="A53" s="1"/>
      <c r="B53" s="12"/>
      <c r="C53" s="13"/>
      <c r="D53" s="14"/>
    </row>
    <row r="54" spans="1:4" ht="28.5" x14ac:dyDescent="0.25">
      <c r="A54" s="61" t="s">
        <v>41</v>
      </c>
      <c r="B54" s="42" t="s">
        <v>78</v>
      </c>
      <c r="C54" s="41">
        <f>IFERROR(COUNTIF(Textual!$Z$1:$Z$495,2),"")</f>
        <v>5</v>
      </c>
      <c r="D54" s="6">
        <f>IFERROR(C54/$C$57,"")</f>
        <v>1</v>
      </c>
    </row>
    <row r="55" spans="1:4" ht="28.5" x14ac:dyDescent="0.25">
      <c r="A55" s="62"/>
      <c r="B55" s="42" t="s">
        <v>37</v>
      </c>
      <c r="C55" s="41">
        <f>IFERROR(COUNTIF(Textual!$Z$1:$Z$495,1),"")</f>
        <v>0</v>
      </c>
      <c r="D55" s="6">
        <f t="shared" ref="D55:D56" si="10">IFERROR(C55/$C$57,"")</f>
        <v>0</v>
      </c>
    </row>
    <row r="56" spans="1:4" ht="28.5" x14ac:dyDescent="0.25">
      <c r="A56" s="40" t="s">
        <v>1</v>
      </c>
      <c r="B56" s="43" t="s">
        <v>38</v>
      </c>
      <c r="C56" s="41">
        <f>IFERROR(COUNTIF(Textual!$Z$1:$Z$495,0),"")</f>
        <v>0</v>
      </c>
      <c r="D56" s="6">
        <f t="shared" si="10"/>
        <v>0</v>
      </c>
    </row>
    <row r="57" spans="1:4" x14ac:dyDescent="0.25">
      <c r="A57" s="8">
        <f>SUM(C54*2+C55*1+C56*0)/C57</f>
        <v>2</v>
      </c>
      <c r="B57" s="18" t="s">
        <v>5</v>
      </c>
      <c r="C57" s="10">
        <f>SUM(C54:C56)</f>
        <v>5</v>
      </c>
      <c r="D57" s="11">
        <f>SUM(D54:D56)</f>
        <v>1</v>
      </c>
    </row>
    <row r="59" spans="1:4" x14ac:dyDescent="0.15">
      <c r="A59" s="22">
        <f>SUM(A57,A52,A46,A41,A36,A31,A26,A21,A16,A11,A6)</f>
        <v>19.600000000000001</v>
      </c>
      <c r="B59" s="56" t="s">
        <v>34</v>
      </c>
      <c r="C59" s="57"/>
      <c r="D59" s="58"/>
    </row>
  </sheetData>
  <sheetProtection sheet="1" objects="1" scenarios="1"/>
  <mergeCells count="12">
    <mergeCell ref="B59:D59"/>
    <mergeCell ref="A3:A4"/>
    <mergeCell ref="A54:A55"/>
    <mergeCell ref="A49:A50"/>
    <mergeCell ref="A43:A44"/>
    <mergeCell ref="A38:A39"/>
    <mergeCell ref="A33:A34"/>
    <mergeCell ref="A28:A29"/>
    <mergeCell ref="A23:A24"/>
    <mergeCell ref="A18:A19"/>
    <mergeCell ref="A13:A14"/>
    <mergeCell ref="A8:A9"/>
  </mergeCells>
  <printOptions horizontalCentered="1"/>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HPE&amp;"MS Sans Serif,Bold"
Fall 2022</oddHeader>
  </headerFooter>
  <rowBreaks count="3" manualBreakCount="3">
    <brk id="16" max="16383" man="1"/>
    <brk id="31" max="3" man="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N8"/>
  <sheetViews>
    <sheetView view="pageLayout" zoomScaleNormal="100" workbookViewId="0">
      <selection activeCell="B3" sqref="B3"/>
    </sheetView>
  </sheetViews>
  <sheetFormatPr defaultColWidth="10.6640625" defaultRowHeight="10.5" x14ac:dyDescent="0.15"/>
  <cols>
    <col min="1" max="1" width="7.33203125" style="34" bestFit="1" customWidth="1"/>
    <col min="2" max="12" width="7.83203125" style="34" customWidth="1"/>
    <col min="13" max="13" width="9.1640625" style="34" bestFit="1" customWidth="1"/>
    <col min="14" max="16384" width="10.6640625" style="24"/>
  </cols>
  <sheetData>
    <row r="1" spans="1:14" s="23" customFormat="1" ht="16.5" x14ac:dyDescent="0.15">
      <c r="A1" s="25" t="s">
        <v>0</v>
      </c>
      <c r="B1" s="32" t="s">
        <v>10</v>
      </c>
      <c r="C1" s="32" t="s">
        <v>12</v>
      </c>
      <c r="D1" s="32" t="s">
        <v>14</v>
      </c>
      <c r="E1" s="32" t="s">
        <v>16</v>
      </c>
      <c r="F1" s="32" t="s">
        <v>18</v>
      </c>
      <c r="G1" s="32" t="s">
        <v>20</v>
      </c>
      <c r="H1" s="32" t="s">
        <v>22</v>
      </c>
      <c r="I1" s="32" t="s">
        <v>24</v>
      </c>
      <c r="J1" s="32" t="s">
        <v>26</v>
      </c>
      <c r="K1" s="32" t="s">
        <v>28</v>
      </c>
      <c r="L1" s="32" t="s">
        <v>30</v>
      </c>
      <c r="M1" s="26" t="s">
        <v>1</v>
      </c>
      <c r="N1" s="33" t="s">
        <v>33</v>
      </c>
    </row>
    <row r="2" spans="1:14" x14ac:dyDescent="0.15">
      <c r="A2" s="34">
        <v>1</v>
      </c>
      <c r="B2" s="34">
        <f>Textual!F2</f>
        <v>2</v>
      </c>
      <c r="C2" s="34">
        <f>Textual!H2</f>
        <v>2</v>
      </c>
      <c r="D2" s="34">
        <f>Textual!J2</f>
        <v>2</v>
      </c>
      <c r="E2" s="34">
        <f>Textual!L2</f>
        <v>1</v>
      </c>
      <c r="F2" s="34">
        <f>Textual!N2</f>
        <v>1</v>
      </c>
      <c r="G2" s="34">
        <f>Textual!P2</f>
        <v>1</v>
      </c>
      <c r="H2" s="34">
        <f>Textual!R2</f>
        <v>2</v>
      </c>
      <c r="I2" s="34">
        <f>Textual!T2</f>
        <v>1</v>
      </c>
      <c r="J2" s="34">
        <f>Textual!V2</f>
        <v>2</v>
      </c>
      <c r="K2" s="34">
        <f>Textual!X2</f>
        <v>2</v>
      </c>
      <c r="L2" s="34">
        <f>Textual!Z2</f>
        <v>2</v>
      </c>
      <c r="M2" s="27">
        <f>AVERAGE(B2:L2)</f>
        <v>1.6363636363636365</v>
      </c>
      <c r="N2" s="34">
        <f>SUM(B2:L2)</f>
        <v>18</v>
      </c>
    </row>
    <row r="3" spans="1:14" x14ac:dyDescent="0.15">
      <c r="A3" s="34">
        <v>2</v>
      </c>
      <c r="B3" s="34">
        <f>Textual!F3</f>
        <v>2</v>
      </c>
      <c r="C3" s="34">
        <f>Textual!H3</f>
        <v>1</v>
      </c>
      <c r="D3" s="34">
        <f>Textual!J3</f>
        <v>2</v>
      </c>
      <c r="E3" s="34">
        <f>Textual!L3</f>
        <v>2</v>
      </c>
      <c r="F3" s="34">
        <f>Textual!N3</f>
        <v>1</v>
      </c>
      <c r="G3" s="34">
        <f>Textual!P3</f>
        <v>2</v>
      </c>
      <c r="H3" s="34">
        <f>Textual!R3</f>
        <v>2</v>
      </c>
      <c r="I3" s="34">
        <f>Textual!T3</f>
        <v>2</v>
      </c>
      <c r="J3" s="34">
        <f>Textual!V3</f>
        <v>2</v>
      </c>
      <c r="K3" s="34">
        <f>Textual!X3</f>
        <v>2</v>
      </c>
      <c r="L3" s="34">
        <f>Textual!Z3</f>
        <v>2</v>
      </c>
      <c r="M3" s="27">
        <f t="shared" ref="M3:M4" si="0">AVERAGE(B3:L3)</f>
        <v>1.8181818181818181</v>
      </c>
      <c r="N3" s="34">
        <f t="shared" ref="N3:N4" si="1">SUM(B3:L3)</f>
        <v>20</v>
      </c>
    </row>
    <row r="4" spans="1:14" x14ac:dyDescent="0.15">
      <c r="A4" s="34">
        <v>3</v>
      </c>
      <c r="B4" s="34">
        <f>Textual!F4</f>
        <v>2</v>
      </c>
      <c r="C4" s="34">
        <f>Textual!H4</f>
        <v>1</v>
      </c>
      <c r="D4" s="34">
        <f>Textual!J4</f>
        <v>2</v>
      </c>
      <c r="E4" s="34">
        <f>Textual!L4</f>
        <v>2</v>
      </c>
      <c r="F4" s="34">
        <f>Textual!N4</f>
        <v>1</v>
      </c>
      <c r="G4" s="34">
        <f>Textual!P4</f>
        <v>2</v>
      </c>
      <c r="H4" s="34">
        <f>Textual!R4</f>
        <v>2</v>
      </c>
      <c r="I4" s="34">
        <f>Textual!T4</f>
        <v>2</v>
      </c>
      <c r="J4" s="34">
        <f>Textual!V4</f>
        <v>2</v>
      </c>
      <c r="K4" s="34">
        <f>Textual!X4</f>
        <v>1</v>
      </c>
      <c r="L4" s="34">
        <f>Textual!Z4</f>
        <v>2</v>
      </c>
      <c r="M4" s="27">
        <f t="shared" si="0"/>
        <v>1.7272727272727273</v>
      </c>
      <c r="N4" s="34">
        <f t="shared" si="1"/>
        <v>19</v>
      </c>
    </row>
    <row r="5" spans="1:14" x14ac:dyDescent="0.15">
      <c r="A5" s="34">
        <v>4</v>
      </c>
      <c r="B5" s="34">
        <f>Textual!F5</f>
        <v>2</v>
      </c>
      <c r="C5" s="34">
        <f>Textual!H5</f>
        <v>2</v>
      </c>
      <c r="D5" s="34">
        <f>Textual!J5</f>
        <v>2</v>
      </c>
      <c r="E5" s="34">
        <f>Textual!L5</f>
        <v>2</v>
      </c>
      <c r="F5" s="34">
        <f>Textual!N5</f>
        <v>1</v>
      </c>
      <c r="G5" s="34">
        <f>Textual!P5</f>
        <v>2</v>
      </c>
      <c r="H5" s="34">
        <f>Textual!R5</f>
        <v>2</v>
      </c>
      <c r="I5" s="34">
        <f>Textual!T5</f>
        <v>2</v>
      </c>
      <c r="J5" s="34">
        <f>Textual!V5</f>
        <v>2</v>
      </c>
      <c r="K5" s="34">
        <f>Textual!X5</f>
        <v>2</v>
      </c>
      <c r="L5" s="34">
        <f>Textual!Z5</f>
        <v>2</v>
      </c>
      <c r="M5" s="27">
        <f t="shared" ref="M5" si="2">AVERAGE(B5:L5)</f>
        <v>1.9090909090909092</v>
      </c>
      <c r="N5" s="34">
        <f t="shared" ref="N5" si="3">SUM(B5:L5)</f>
        <v>21</v>
      </c>
    </row>
    <row r="6" spans="1:14" x14ac:dyDescent="0.15">
      <c r="A6" s="34">
        <v>5</v>
      </c>
      <c r="B6" s="34">
        <f>Textual!F6</f>
        <v>2</v>
      </c>
      <c r="C6" s="34">
        <f>Textual!H6</f>
        <v>2</v>
      </c>
      <c r="D6" s="34">
        <f>Textual!J6</f>
        <v>2</v>
      </c>
      <c r="E6" s="34">
        <f>Textual!L6</f>
        <v>1</v>
      </c>
      <c r="F6" s="34">
        <f>Textual!N6</f>
        <v>1</v>
      </c>
      <c r="G6" s="34">
        <f>Textual!P6</f>
        <v>2</v>
      </c>
      <c r="H6" s="34">
        <f>Textual!R6</f>
        <v>2</v>
      </c>
      <c r="I6" s="34">
        <f>Textual!T6</f>
        <v>2</v>
      </c>
      <c r="J6" s="34">
        <f>Textual!V6</f>
        <v>2</v>
      </c>
      <c r="K6" s="34">
        <f>Textual!X6</f>
        <v>2</v>
      </c>
      <c r="L6" s="34">
        <f>Textual!Z6</f>
        <v>2</v>
      </c>
      <c r="M6" s="27">
        <f t="shared" ref="M6" si="4">AVERAGE(B6:L6)</f>
        <v>1.8181818181818181</v>
      </c>
      <c r="N6" s="34">
        <f t="shared" ref="N6" si="5">SUM(B6:L6)</f>
        <v>20</v>
      </c>
    </row>
    <row r="7" spans="1:14" x14ac:dyDescent="0.15">
      <c r="M7" s="27"/>
      <c r="N7" s="34"/>
    </row>
    <row r="8" spans="1:14" x14ac:dyDescent="0.15">
      <c r="A8" s="31" t="s">
        <v>2</v>
      </c>
      <c r="B8" s="27">
        <f t="shared" ref="B8:N8" si="6">AVERAGE(B2:B7)</f>
        <v>2</v>
      </c>
      <c r="C8" s="27">
        <f t="shared" si="6"/>
        <v>1.6</v>
      </c>
      <c r="D8" s="27">
        <f t="shared" si="6"/>
        <v>2</v>
      </c>
      <c r="E8" s="27">
        <f t="shared" si="6"/>
        <v>1.6</v>
      </c>
      <c r="F8" s="27">
        <f t="shared" si="6"/>
        <v>1</v>
      </c>
      <c r="G8" s="27">
        <f t="shared" si="6"/>
        <v>1.8</v>
      </c>
      <c r="H8" s="27">
        <f t="shared" si="6"/>
        <v>2</v>
      </c>
      <c r="I8" s="27">
        <f t="shared" si="6"/>
        <v>1.8</v>
      </c>
      <c r="J8" s="27">
        <f t="shared" si="6"/>
        <v>2</v>
      </c>
      <c r="K8" s="27">
        <f t="shared" si="6"/>
        <v>1.8</v>
      </c>
      <c r="L8" s="27">
        <f t="shared" si="6"/>
        <v>2</v>
      </c>
      <c r="M8" s="27">
        <f t="shared" si="6"/>
        <v>1.7818181818181817</v>
      </c>
      <c r="N8" s="27">
        <f t="shared" si="6"/>
        <v>19.600000000000001</v>
      </c>
    </row>
  </sheetData>
  <sheetProtection sheet="1" objects="1" scenarios="1"/>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HPE&amp;"MS Sans Serif,Bold"
Fall 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B10"/>
  <sheetViews>
    <sheetView zoomScaleNormal="100" workbookViewId="0">
      <selection activeCell="C6" sqref="C6"/>
    </sheetView>
  </sheetViews>
  <sheetFormatPr defaultRowHeight="10.5" x14ac:dyDescent="0.15"/>
  <cols>
    <col min="1" max="1" width="4" customWidth="1"/>
    <col min="2" max="2" width="10.1640625" bestFit="1" customWidth="1"/>
    <col min="3" max="3" width="22" customWidth="1"/>
    <col min="4" max="4" width="13.6640625" bestFit="1" customWidth="1"/>
    <col min="5" max="5" width="13" bestFit="1" customWidth="1"/>
    <col min="6" max="6" width="9.33203125" style="39"/>
    <col min="8" max="8" width="9.33203125" style="39"/>
    <col min="10" max="10" width="9.33203125" style="39"/>
    <col min="12" max="12" width="9.33203125" style="39"/>
    <col min="14" max="14" width="9.33203125" style="39"/>
    <col min="16" max="16" width="9.33203125" style="39"/>
    <col min="18" max="18" width="9.33203125" style="39"/>
    <col min="20" max="20" width="9.33203125" style="39"/>
    <col min="22" max="22" width="9.33203125" style="39"/>
    <col min="24" max="24" width="9.33203125" style="39"/>
    <col min="26" max="26" width="9.33203125" style="39"/>
    <col min="27" max="27" width="9.6640625" bestFit="1" customWidth="1"/>
    <col min="28" max="28" width="18.1640625" customWidth="1"/>
  </cols>
  <sheetData>
    <row r="1" spans="1:28" s="29" customFormat="1" ht="40.5" customHeight="1" x14ac:dyDescent="0.15">
      <c r="B1" s="30" t="s">
        <v>6</v>
      </c>
      <c r="C1" s="30" t="s">
        <v>7</v>
      </c>
      <c r="D1" s="30" t="s">
        <v>8</v>
      </c>
      <c r="E1" s="30" t="s">
        <v>9</v>
      </c>
      <c r="F1" s="38" t="s">
        <v>10</v>
      </c>
      <c r="G1" s="30" t="s">
        <v>11</v>
      </c>
      <c r="H1" s="38" t="s">
        <v>12</v>
      </c>
      <c r="I1" s="30" t="s">
        <v>13</v>
      </c>
      <c r="J1" s="38" t="s">
        <v>14</v>
      </c>
      <c r="K1" s="30" t="s">
        <v>15</v>
      </c>
      <c r="L1" s="38" t="s">
        <v>16</v>
      </c>
      <c r="M1" s="30" t="s">
        <v>17</v>
      </c>
      <c r="N1" s="38" t="s">
        <v>18</v>
      </c>
      <c r="O1" s="30" t="s">
        <v>19</v>
      </c>
      <c r="P1" s="38" t="s">
        <v>20</v>
      </c>
      <c r="Q1" s="30" t="s">
        <v>21</v>
      </c>
      <c r="R1" s="38" t="s">
        <v>22</v>
      </c>
      <c r="S1" s="30" t="s">
        <v>23</v>
      </c>
      <c r="T1" s="38" t="s">
        <v>24</v>
      </c>
      <c r="U1" s="30" t="s">
        <v>25</v>
      </c>
      <c r="V1" s="38" t="s">
        <v>26</v>
      </c>
      <c r="W1" s="30" t="s">
        <v>27</v>
      </c>
      <c r="X1" s="38" t="s">
        <v>28</v>
      </c>
      <c r="Y1" s="30" t="s">
        <v>29</v>
      </c>
      <c r="Z1" s="38" t="s">
        <v>30</v>
      </c>
      <c r="AA1" s="30" t="s">
        <v>31</v>
      </c>
      <c r="AB1" s="30" t="s">
        <v>32</v>
      </c>
    </row>
    <row r="2" spans="1:28" s="28" customFormat="1" ht="13.5" customHeight="1" x14ac:dyDescent="0.15">
      <c r="A2" s="28">
        <v>1</v>
      </c>
      <c r="B2" s="28" t="s">
        <v>80</v>
      </c>
      <c r="F2" s="44">
        <v>2</v>
      </c>
      <c r="G2" s="28" t="s">
        <v>79</v>
      </c>
      <c r="H2" s="44">
        <v>2</v>
      </c>
      <c r="I2" s="28" t="s">
        <v>79</v>
      </c>
      <c r="J2" s="44">
        <v>2</v>
      </c>
      <c r="K2" s="28" t="s">
        <v>79</v>
      </c>
      <c r="L2" s="44">
        <v>1</v>
      </c>
      <c r="M2" s="28" t="s">
        <v>79</v>
      </c>
      <c r="N2" s="44">
        <v>1</v>
      </c>
      <c r="O2" s="28" t="s">
        <v>79</v>
      </c>
      <c r="P2" s="44">
        <v>1</v>
      </c>
      <c r="Q2" s="28" t="s">
        <v>79</v>
      </c>
      <c r="R2" s="44">
        <v>2</v>
      </c>
      <c r="S2" s="28" t="s">
        <v>79</v>
      </c>
      <c r="T2" s="44">
        <v>1</v>
      </c>
      <c r="U2" s="28" t="s">
        <v>79</v>
      </c>
      <c r="V2" s="44">
        <v>2</v>
      </c>
      <c r="W2" s="28" t="s">
        <v>79</v>
      </c>
      <c r="X2" s="44">
        <v>2</v>
      </c>
      <c r="Y2" s="28" t="s">
        <v>79</v>
      </c>
      <c r="Z2" s="44">
        <v>2</v>
      </c>
      <c r="AA2" s="28" t="s">
        <v>79</v>
      </c>
      <c r="AB2" s="45">
        <v>44911.490185185183</v>
      </c>
    </row>
    <row r="3" spans="1:28" s="28" customFormat="1" ht="13.5" customHeight="1" x14ac:dyDescent="0.15">
      <c r="A3" s="28">
        <v>2</v>
      </c>
      <c r="B3" s="28" t="s">
        <v>80</v>
      </c>
      <c r="F3" s="44">
        <v>2</v>
      </c>
      <c r="G3" s="28" t="s">
        <v>79</v>
      </c>
      <c r="H3" s="44">
        <v>1</v>
      </c>
      <c r="I3" s="28" t="s">
        <v>79</v>
      </c>
      <c r="J3" s="44">
        <v>2</v>
      </c>
      <c r="K3" s="28" t="s">
        <v>79</v>
      </c>
      <c r="L3" s="44">
        <v>2</v>
      </c>
      <c r="M3" s="28" t="s">
        <v>79</v>
      </c>
      <c r="N3" s="44">
        <v>1</v>
      </c>
      <c r="O3" s="28" t="s">
        <v>79</v>
      </c>
      <c r="P3" s="44">
        <v>2</v>
      </c>
      <c r="Q3" s="28" t="s">
        <v>79</v>
      </c>
      <c r="R3" s="44">
        <v>2</v>
      </c>
      <c r="S3" s="28" t="s">
        <v>79</v>
      </c>
      <c r="T3" s="44">
        <v>2</v>
      </c>
      <c r="U3" s="28" t="s">
        <v>79</v>
      </c>
      <c r="V3" s="44">
        <v>2</v>
      </c>
      <c r="W3" s="28" t="s">
        <v>79</v>
      </c>
      <c r="X3" s="44">
        <v>2</v>
      </c>
      <c r="Y3" s="28" t="s">
        <v>79</v>
      </c>
      <c r="Z3" s="44">
        <v>2</v>
      </c>
      <c r="AA3" s="28" t="s">
        <v>79</v>
      </c>
      <c r="AB3" s="45">
        <v>44911.501539351855</v>
      </c>
    </row>
    <row r="4" spans="1:28" x14ac:dyDescent="0.15">
      <c r="A4" s="28">
        <v>3</v>
      </c>
      <c r="B4" s="28" t="s">
        <v>80</v>
      </c>
      <c r="C4" s="28"/>
      <c r="D4" s="28"/>
      <c r="E4" s="28"/>
      <c r="F4" s="44">
        <v>2</v>
      </c>
      <c r="G4" s="28" t="s">
        <v>79</v>
      </c>
      <c r="H4" s="44">
        <v>1</v>
      </c>
      <c r="I4" s="28" t="s">
        <v>79</v>
      </c>
      <c r="J4" s="44">
        <v>2</v>
      </c>
      <c r="K4" s="28" t="s">
        <v>79</v>
      </c>
      <c r="L4" s="44">
        <v>2</v>
      </c>
      <c r="M4" s="28" t="s">
        <v>79</v>
      </c>
      <c r="N4" s="44">
        <v>1</v>
      </c>
      <c r="O4" s="28" t="s">
        <v>79</v>
      </c>
      <c r="P4" s="44">
        <v>2</v>
      </c>
      <c r="Q4" s="28" t="s">
        <v>79</v>
      </c>
      <c r="R4" s="44">
        <v>2</v>
      </c>
      <c r="S4" s="28" t="s">
        <v>79</v>
      </c>
      <c r="T4" s="44">
        <v>2</v>
      </c>
      <c r="U4" s="28" t="s">
        <v>79</v>
      </c>
      <c r="V4" s="44">
        <v>2</v>
      </c>
      <c r="W4" s="28" t="s">
        <v>79</v>
      </c>
      <c r="X4" s="44">
        <v>1</v>
      </c>
      <c r="Y4" s="28" t="s">
        <v>79</v>
      </c>
      <c r="Z4" s="44">
        <v>2</v>
      </c>
      <c r="AA4" s="28" t="s">
        <v>79</v>
      </c>
      <c r="AB4" s="45">
        <v>44911.503217592595</v>
      </c>
    </row>
    <row r="5" spans="1:28" x14ac:dyDescent="0.15">
      <c r="A5" s="28">
        <v>4</v>
      </c>
      <c r="B5" s="28" t="s">
        <v>80</v>
      </c>
      <c r="C5" s="28"/>
      <c r="D5" s="28"/>
      <c r="E5" s="28"/>
      <c r="F5" s="44">
        <v>2</v>
      </c>
      <c r="G5" s="28" t="s">
        <v>79</v>
      </c>
      <c r="H5" s="44">
        <v>2</v>
      </c>
      <c r="I5" s="28" t="s">
        <v>79</v>
      </c>
      <c r="J5" s="44">
        <v>2</v>
      </c>
      <c r="K5" s="28" t="s">
        <v>79</v>
      </c>
      <c r="L5" s="44">
        <v>2</v>
      </c>
      <c r="M5" s="28" t="s">
        <v>79</v>
      </c>
      <c r="N5" s="44">
        <v>1</v>
      </c>
      <c r="O5" s="28" t="s">
        <v>79</v>
      </c>
      <c r="P5" s="44">
        <v>2</v>
      </c>
      <c r="Q5" s="28" t="s">
        <v>79</v>
      </c>
      <c r="R5" s="44">
        <v>2</v>
      </c>
      <c r="S5" s="28" t="s">
        <v>79</v>
      </c>
      <c r="T5" s="44">
        <v>2</v>
      </c>
      <c r="U5" s="28" t="s">
        <v>79</v>
      </c>
      <c r="V5" s="44">
        <v>2</v>
      </c>
      <c r="W5" s="28" t="s">
        <v>79</v>
      </c>
      <c r="X5" s="44">
        <v>2</v>
      </c>
      <c r="Y5" s="28" t="s">
        <v>79</v>
      </c>
      <c r="Z5" s="44">
        <v>2</v>
      </c>
      <c r="AA5" s="28" t="s">
        <v>79</v>
      </c>
      <c r="AB5" s="45">
        <v>44911.505266203705</v>
      </c>
    </row>
    <row r="6" spans="1:28" x14ac:dyDescent="0.15">
      <c r="A6" s="28">
        <v>5</v>
      </c>
      <c r="B6" s="28" t="s">
        <v>80</v>
      </c>
      <c r="C6" s="28"/>
      <c r="D6" s="28"/>
      <c r="E6" s="28"/>
      <c r="F6" s="44">
        <v>2</v>
      </c>
      <c r="G6" s="28" t="s">
        <v>79</v>
      </c>
      <c r="H6" s="44">
        <v>2</v>
      </c>
      <c r="I6" s="28" t="s">
        <v>79</v>
      </c>
      <c r="J6" s="44">
        <v>2</v>
      </c>
      <c r="K6" s="28" t="s">
        <v>79</v>
      </c>
      <c r="L6" s="44">
        <v>1</v>
      </c>
      <c r="M6" s="28" t="s">
        <v>79</v>
      </c>
      <c r="N6" s="44">
        <v>1</v>
      </c>
      <c r="O6" s="28" t="s">
        <v>79</v>
      </c>
      <c r="P6" s="44">
        <v>2</v>
      </c>
      <c r="Q6" s="28" t="s">
        <v>79</v>
      </c>
      <c r="R6" s="44">
        <v>2</v>
      </c>
      <c r="S6" s="28" t="s">
        <v>79</v>
      </c>
      <c r="T6" s="44">
        <v>2</v>
      </c>
      <c r="U6" s="28" t="s">
        <v>79</v>
      </c>
      <c r="V6" s="44">
        <v>2</v>
      </c>
      <c r="W6" s="28" t="s">
        <v>79</v>
      </c>
      <c r="X6" s="44">
        <v>2</v>
      </c>
      <c r="Y6" s="28" t="s">
        <v>79</v>
      </c>
      <c r="Z6" s="44">
        <v>2</v>
      </c>
      <c r="AA6" s="28" t="s">
        <v>79</v>
      </c>
      <c r="AB6" s="45">
        <v>44911.50712962963</v>
      </c>
    </row>
    <row r="7" spans="1:28" x14ac:dyDescent="0.15">
      <c r="A7" s="28"/>
      <c r="B7" s="28"/>
      <c r="C7" s="28"/>
      <c r="D7" s="28"/>
      <c r="E7" s="28"/>
      <c r="F7" s="44"/>
      <c r="G7" s="28"/>
      <c r="H7" s="44"/>
      <c r="I7" s="28"/>
      <c r="J7" s="44"/>
      <c r="K7" s="28"/>
      <c r="L7" s="44"/>
      <c r="M7" s="28"/>
      <c r="N7" s="44"/>
      <c r="O7" s="28"/>
      <c r="P7" s="44"/>
      <c r="Q7" s="28"/>
      <c r="R7" s="44"/>
      <c r="S7" s="28"/>
      <c r="T7" s="44"/>
      <c r="U7" s="28"/>
      <c r="V7" s="44"/>
      <c r="W7" s="28"/>
      <c r="X7" s="44"/>
      <c r="Y7" s="28"/>
      <c r="Z7" s="44"/>
      <c r="AA7" s="28"/>
      <c r="AB7" s="45"/>
    </row>
    <row r="8" spans="1:28" x14ac:dyDescent="0.15">
      <c r="A8" s="28"/>
      <c r="B8" s="28"/>
      <c r="C8" s="28"/>
      <c r="D8" s="28"/>
      <c r="E8" s="28"/>
      <c r="G8" s="28"/>
      <c r="I8" s="28"/>
      <c r="K8" s="28"/>
      <c r="M8" s="28"/>
      <c r="O8" s="28"/>
      <c r="Q8" s="28"/>
      <c r="S8" s="28"/>
      <c r="U8" s="28"/>
      <c r="W8" s="28"/>
      <c r="Y8" s="28"/>
      <c r="AA8" s="28"/>
      <c r="AB8" s="45"/>
    </row>
    <row r="9" spans="1:28" x14ac:dyDescent="0.15">
      <c r="A9" s="28"/>
      <c r="AB9" s="55"/>
    </row>
    <row r="10" spans="1:28" x14ac:dyDescent="0.15">
      <c r="A10" s="28"/>
      <c r="AB10" s="55"/>
    </row>
  </sheetData>
  <sheetProtection sheet="1" objects="1" scenarios="1"/>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HPE&amp;"MS Sans Serif,Bold"
Fall 2022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C615D2-EEE2-4BBB-B247-C014243B407A}">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customXml/itemProps2.xml><?xml version="1.0" encoding="utf-8"?>
<ds:datastoreItem xmlns:ds="http://schemas.openxmlformats.org/officeDocument/2006/customXml" ds:itemID="{A060BE89-5970-43D8-989A-3CABEE737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850F4B-5C91-47FC-BAF7-6B66F1114B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Numerical</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2022-05-03T19:55:08Z</cp:lastPrinted>
  <dcterms:created xsi:type="dcterms:W3CDTF">2019-03-05T14:16:01Z</dcterms:created>
  <dcterms:modified xsi:type="dcterms:W3CDTF">2023-05-08T19:55:40Z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y fmtid="{D5CDD505-2E9C-101B-9397-08002B2CF9AE}" pid="3" name="MediaServiceImageTags">
    <vt:lpwstr/>
  </property>
</Properties>
</file>