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https://swosuits-my.sharepoint.com/personal/aguinagav_swosu_edu/Documents/Desktop/FALL 2022 TWS/"/>
    </mc:Choice>
  </mc:AlternateContent>
  <xr:revisionPtr revIDLastSave="29" documentId="13_ncr:1_{288849CE-A661-405D-A9EA-5F4141948703}" xr6:coauthVersionLast="47" xr6:coauthVersionMax="47" xr10:uidLastSave="{3F110B55-CE11-4327-BB05-AB7D83DD2B30}"/>
  <bookViews>
    <workbookView xWindow="-120" yWindow="-120" windowWidth="29040" windowHeight="15840" xr2:uid="{00000000-000D-0000-FFFF-FFFF00000000}"/>
  </bookViews>
  <sheets>
    <sheet name="Item Analysis" sheetId="3" r:id="rId1"/>
    <sheet name="Numeric" sheetId="2" r:id="rId2"/>
    <sheet name="Textual" sheetId="4" r:id="rId3"/>
  </sheets>
  <definedNames>
    <definedName name="SCP27B2" localSheetId="0">'Item Analysis'!$A$2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2" l="1"/>
  <c r="B8" i="2"/>
  <c r="C8" i="2"/>
  <c r="D8" i="2"/>
  <c r="E8" i="2"/>
  <c r="F8" i="2"/>
  <c r="G8" i="2"/>
  <c r="H8" i="2"/>
  <c r="I8" i="2"/>
  <c r="J8" i="2"/>
  <c r="K8" i="2"/>
  <c r="L8" i="2"/>
  <c r="M8" i="2"/>
  <c r="N8" i="2"/>
  <c r="B7" i="2"/>
  <c r="M7" i="2" s="1"/>
  <c r="C7" i="2"/>
  <c r="D7" i="2"/>
  <c r="E7" i="2"/>
  <c r="F7" i="2"/>
  <c r="G7" i="2"/>
  <c r="H7" i="2"/>
  <c r="I7" i="2"/>
  <c r="J7" i="2"/>
  <c r="K7" i="2"/>
  <c r="L7" i="2"/>
  <c r="B6" i="2"/>
  <c r="C6" i="2"/>
  <c r="D6" i="2"/>
  <c r="E6" i="2"/>
  <c r="F6" i="2"/>
  <c r="G6" i="2"/>
  <c r="H6" i="2"/>
  <c r="I6" i="2"/>
  <c r="J6" i="2"/>
  <c r="K6" i="2"/>
  <c r="L6" i="2"/>
  <c r="C35" i="3"/>
  <c r="C34" i="3"/>
  <c r="N7" i="2" l="1"/>
  <c r="M6" i="2"/>
  <c r="N6" i="2"/>
  <c r="B4" i="2"/>
  <c r="C4" i="2"/>
  <c r="D4" i="2"/>
  <c r="E4" i="2"/>
  <c r="F4" i="2"/>
  <c r="G4" i="2"/>
  <c r="H4" i="2"/>
  <c r="I4" i="2"/>
  <c r="J4" i="2"/>
  <c r="K4" i="2"/>
  <c r="L4" i="2"/>
  <c r="B5" i="2"/>
  <c r="C5" i="2"/>
  <c r="D5" i="2"/>
  <c r="E5" i="2"/>
  <c r="F5" i="2"/>
  <c r="G5" i="2"/>
  <c r="H5" i="2"/>
  <c r="I5" i="2"/>
  <c r="J5" i="2"/>
  <c r="K5" i="2"/>
  <c r="L5" i="2"/>
  <c r="N4" i="2" l="1"/>
  <c r="N5" i="2"/>
  <c r="M5" i="2"/>
  <c r="M4" i="2"/>
  <c r="C55" i="3"/>
  <c r="C54" i="3"/>
  <c r="C53" i="3"/>
  <c r="C50" i="3"/>
  <c r="C49" i="3"/>
  <c r="C48" i="3"/>
  <c r="C45" i="3"/>
  <c r="C44" i="3"/>
  <c r="C43" i="3"/>
  <c r="C40" i="3"/>
  <c r="C39" i="3"/>
  <c r="C38" i="3"/>
  <c r="C30" i="3"/>
  <c r="C29" i="3"/>
  <c r="C28" i="3"/>
  <c r="C25" i="3"/>
  <c r="C24" i="3"/>
  <c r="C23" i="3"/>
  <c r="C33" i="3"/>
  <c r="C20" i="3"/>
  <c r="C19" i="3"/>
  <c r="C18" i="3"/>
  <c r="C15" i="3"/>
  <c r="C14" i="3"/>
  <c r="C13" i="3"/>
  <c r="C8" i="3"/>
  <c r="C10" i="3"/>
  <c r="C9" i="3"/>
  <c r="C3" i="3"/>
  <c r="C5" i="3"/>
  <c r="C4" i="3"/>
  <c r="B3" i="2"/>
  <c r="C3" i="2"/>
  <c r="D3" i="2"/>
  <c r="E3" i="2"/>
  <c r="F3" i="2"/>
  <c r="G3" i="2"/>
  <c r="H3" i="2"/>
  <c r="I3" i="2"/>
  <c r="J3" i="2"/>
  <c r="K3" i="2"/>
  <c r="L3" i="2"/>
  <c r="L2" i="2"/>
  <c r="L10" i="2" s="1"/>
  <c r="K2" i="2"/>
  <c r="K10" i="2" s="1"/>
  <c r="J2" i="2"/>
  <c r="I2" i="2"/>
  <c r="H2" i="2"/>
  <c r="G2" i="2"/>
  <c r="G10" i="2" s="1"/>
  <c r="F2" i="2"/>
  <c r="F10" i="2" s="1"/>
  <c r="E2" i="2"/>
  <c r="E10" i="2" s="1"/>
  <c r="D2" i="2"/>
  <c r="D10" i="2" s="1"/>
  <c r="C2" i="2"/>
  <c r="C10" i="2" s="1"/>
  <c r="B2" i="2"/>
  <c r="H10" i="2" l="1"/>
  <c r="I10" i="2"/>
  <c r="J10" i="2"/>
  <c r="M2" i="2"/>
  <c r="N2" i="2"/>
  <c r="N3" i="2"/>
  <c r="C41" i="3"/>
  <c r="C31" i="3"/>
  <c r="N10" i="2" l="1"/>
  <c r="M3" i="2"/>
  <c r="M10" i="2" s="1"/>
  <c r="C56" i="3"/>
  <c r="C51" i="3"/>
  <c r="D49" i="3" s="1"/>
  <c r="C16" i="3" l="1"/>
  <c r="D13" i="3" s="1"/>
  <c r="D53" i="3"/>
  <c r="D48" i="3"/>
  <c r="D54" i="3"/>
  <c r="C21" i="3"/>
  <c r="D20" i="3" s="1"/>
  <c r="D55" i="3"/>
  <c r="D40" i="3"/>
  <c r="D50" i="3"/>
  <c r="D29" i="3"/>
  <c r="C11" i="3"/>
  <c r="D8" i="3" s="1"/>
  <c r="C36" i="3"/>
  <c r="D34" i="3" s="1"/>
  <c r="C46" i="3"/>
  <c r="D45" i="3" s="1"/>
  <c r="C26" i="3"/>
  <c r="D25" i="3" s="1"/>
  <c r="C6" i="3"/>
  <c r="D14" i="3" l="1"/>
  <c r="D15" i="3"/>
  <c r="D19" i="3"/>
  <c r="D56" i="3"/>
  <c r="D23" i="3"/>
  <c r="D43" i="3"/>
  <c r="A11" i="3"/>
  <c r="D38" i="3"/>
  <c r="D33" i="3"/>
  <c r="D39" i="3"/>
  <c r="D44" i="3"/>
  <c r="D10" i="3"/>
  <c r="D18" i="3"/>
  <c r="D28" i="3"/>
  <c r="D30" i="3"/>
  <c r="D24" i="3"/>
  <c r="D35" i="3"/>
  <c r="A31" i="3"/>
  <c r="D9" i="3"/>
  <c r="D5" i="3"/>
  <c r="D4" i="3"/>
  <c r="D51" i="3"/>
  <c r="D3" i="3"/>
  <c r="A6" i="3"/>
  <c r="D36" i="3" l="1"/>
  <c r="D16" i="3"/>
  <c r="D21" i="3"/>
  <c r="D31" i="3"/>
  <c r="D46" i="3"/>
  <c r="D26" i="3"/>
  <c r="D41" i="3"/>
  <c r="D6" i="3"/>
  <c r="D11" i="3"/>
  <c r="A56" i="3"/>
  <c r="A51" i="3"/>
  <c r="A46" i="3"/>
  <c r="A41" i="3"/>
  <c r="A36" i="3"/>
  <c r="A26" i="3"/>
  <c r="A21" i="3"/>
  <c r="A16" i="3"/>
  <c r="A58" i="3" l="1"/>
</calcChain>
</file>

<file path=xl/sharedStrings.xml><?xml version="1.0" encoding="utf-8"?>
<sst xmlns="http://schemas.openxmlformats.org/spreadsheetml/2006/main" count="206" uniqueCount="107">
  <si>
    <t>11. Grammar, Usage, and Mechanics</t>
  </si>
  <si>
    <t>NV</t>
  </si>
  <si>
    <t>#</t>
  </si>
  <si>
    <t>Mean</t>
  </si>
  <si>
    <t>Mean:</t>
  </si>
  <si>
    <t>Count</t>
  </si>
  <si>
    <t>Pct</t>
  </si>
  <si>
    <t>Target (2 pts.): The candidate provides a description of the classroom environment, including these 5 components: resources; classroom arrangement; student demographics, culture, and accommodations.</t>
  </si>
  <si>
    <t>Acceptable (1 pt.): The candidate provides a description of the classroom environment, including 4 of 5 components: resources; classroom arrangement; student demographics, culture, and accommodations.</t>
  </si>
  <si>
    <t>Unacceptable (0 pts.): The candidate provides incomplete information of the classroom with less than 4 of the specified components.</t>
  </si>
  <si>
    <t>Total</t>
  </si>
  <si>
    <t>Target (2 pts.): The candidate describes two or more factors that influence instruction: students needs, interests, resources, time limits, candidates personal strengths, and/or required curriculum.</t>
  </si>
  <si>
    <t>Acceptable (1 pt.): The candidate describes one factor that influences unit instruction: students needs, interests, resources, time limits, candidates personal strengths, or required curriculum.</t>
  </si>
  <si>
    <t>Unacceptable (0 pts.): The candidate does not describe a factor that influences unit instruction, such as students needs, interests, resources, time limits, candidates personal strengths, or required curriculum.</t>
  </si>
  <si>
    <t>Target (2 pts.): The candidate includes 4 or more instructional/collaborative strategies, which are inclusive and engaging for students.</t>
  </si>
  <si>
    <t>Acceptable (1 pt.): The candidate includes 3 instructional/collaborative strategies, which are inclusive and engaging for students.</t>
  </si>
  <si>
    <t>Unacceptable (0 pts.): The candidate includes less than 3 instructional/collaborative strategies.</t>
  </si>
  <si>
    <t>Target (2 pts.): The candidate describes 2 ways to technology was integrated throughout the unit to enhance learning.</t>
  </si>
  <si>
    <t>Acceptable (1 pt.): The candidate describes 1 way technology was integrated throughout the unit to enhance learning.</t>
  </si>
  <si>
    <t>Unacceptable (0 pts.): The candidate does not describe at least 1 way technology was integrated throughout the unit.</t>
  </si>
  <si>
    <t>Target (2 pts.): The candidate describes 2 or more adaptations for special populations (students with exceptionalities, gifted, ELLs, and/or delayed learners).</t>
  </si>
  <si>
    <t>Acceptable (1 pt.): The candidate describes 1 adaptation for special populations (students with exceptionalities, gifted, ELLs, or delayed learners).</t>
  </si>
  <si>
    <t>Unacceptable (0 pts.): The candidate does not describe 1 adaptation for special populations (students with exceptionalities, gifted, ELLs or delayed learners).</t>
  </si>
  <si>
    <t>Unacceptable (0 pts.): The candidate discusses 1 component of the classroom management plan. The candidate does not understand the importance of considering young childrens characteristics and need for development and learning.</t>
  </si>
  <si>
    <t>Target (2 pts.): Using the professional standards in the NAEYC Code of Ethical Conduct, the candidate articulates 2 areas in need of personal improvement during future instruction and/or through professional development opportunities.</t>
  </si>
  <si>
    <t>Acceptable (1 pt.): Using the professional standards in the NAEYC Code of Ethical Conduct, the candidate articulates 1 area in need of personal improvement during future instruction and/or through professional development opportunities.</t>
  </si>
  <si>
    <t>Unacceptable (0 pts.): The candidate does not use the professional standards in the NAEYC Code of Ethical Conduct to identify 1 area in need of personal improvement.</t>
  </si>
  <si>
    <t>Target (2 pts.): The candidate has no more than five errors in grammar, usage, and mechanics in the teacher work sample.</t>
  </si>
  <si>
    <t>Acceptable (1 pt.): The candidate has 6-10 errors in grammar, usage, and mechanics in the teacher work sample.</t>
  </si>
  <si>
    <t>Unacceptable (0 pts.): The candidate has more than 10 errors in grammar, usage, and mechanics in the teacher work sample.</t>
  </si>
  <si>
    <t xml:space="preserve">Target (2 pts.):  The candidate uses extensive and ongoing assessments throughout the unit:  pretest, formative, and summative/posttest.  A complete analysis of data is provided, including more than 3 formative assessments administered, an analysis of the post assessment results indicating the percentage of students scoring at an acceptable level, and analysis of two or more subgroups (ethnicity, gender, ELLs, students with exceptionalities, and/or delayed learners).  Content objectives match assessment procedures. </t>
  </si>
  <si>
    <t>Acceptable (1 pt.):  The candidate uses ongoing assessments throughout the unit:  pretest, formative, and summative/posttest.  A complete analysis of data is provided, including 3 formative assessments administered, an analysis of the post assessment results indicating the percentage of students scoring at an acceptable level, and analysis of two or more subgroups (ethnicity, gender, ELLs, students with exceptionalities and/or delayed learners).  Content objectives match assessment procedures.</t>
  </si>
  <si>
    <t xml:space="preserve">Target (2 pts.):  The candidate makes the unit content meaningful through practical applications and integration of students’ prior experiences to promote academic and social competence.  The candidate includes Objectives, Anticipatory Set, Modeling, Guided Practice/Guided Instruction/Monitoring, Independent Practice, Closure, and Adaptations for Special Populations (students with exceptionalities, gifted, and/or ELLs, etc.) in the unit. </t>
  </si>
  <si>
    <t>Acceptable (1 pt.):  The candidate makes consistent efforts to make the content matter meaningful for students through practical applications and students’ prior experiences.  The candidate includes Objectives, Anticipatory Set, Modeling, Guided Practice/Monitoring, Independent Practice, Closure, and Adaptations for Special Populations (students with exceptionalities, gifted, and/or ELLs, etc.) in all lesson plans.</t>
  </si>
  <si>
    <t xml:space="preserve">Unacceptable (0 pts.):  The candidate does not make the unit content meaningful through practical applications and integration of students’ prior experiences.  The lesson plans do not include all of the following: Objectives, Anticipatory Set, Modeling, Guided Practice/Guided Instruction/Monitoring, Independent Practice, Closure, and Adaptations for Special Populations (students with exceptionalities, gifted, ELLs, etc.). </t>
  </si>
  <si>
    <t>Semester</t>
  </si>
  <si>
    <t>TeacherC</t>
  </si>
  <si>
    <t>Universi</t>
  </si>
  <si>
    <t>Cooperat</t>
  </si>
  <si>
    <t>TWS01</t>
  </si>
  <si>
    <t>TWS01_</t>
  </si>
  <si>
    <t>TWS02</t>
  </si>
  <si>
    <t>TWS02_</t>
  </si>
  <si>
    <t>TWS03</t>
  </si>
  <si>
    <t>TWS03_</t>
  </si>
  <si>
    <t>TWS04</t>
  </si>
  <si>
    <t>TWS04_</t>
  </si>
  <si>
    <t>TWS05</t>
  </si>
  <si>
    <t>TWS05_</t>
  </si>
  <si>
    <t>TWS06</t>
  </si>
  <si>
    <t>TWS06_</t>
  </si>
  <si>
    <t>TWS07</t>
  </si>
  <si>
    <t>TWS07_</t>
  </si>
  <si>
    <t>TWS08</t>
  </si>
  <si>
    <t>TWS08_</t>
  </si>
  <si>
    <t>TWS09</t>
  </si>
  <si>
    <t>TWS09_</t>
  </si>
  <si>
    <t>TWS10</t>
  </si>
  <si>
    <t>TWS10_</t>
  </si>
  <si>
    <t>TWS11</t>
  </si>
  <si>
    <t>TWS11_</t>
  </si>
  <si>
    <t>SubmitDa</t>
  </si>
  <si>
    <t>Score Possible 22</t>
  </si>
  <si>
    <t>TOTAL SCORE out of 22 possible points</t>
  </si>
  <si>
    <t>Target (2 pts.):  The candidate includes an extensive introduction of the unit, which includes an overview of the contextual background, Oklahoma Academic Standards, and the content areas(s) of the unit.  The candidate shows evidence of planning for instruction based on knowledge of the students, learning theory, connections across curriculum, and the learning community.</t>
  </si>
  <si>
    <t>Acceptable (1 pt.):  The candidate includes a complete introduction of the unit, which includes an overview of contextual background, Oklahoma Academic Standards, and the content area(s) of the unit.  The candidate shows evidence of planning for instruction based on knowledge of the students, learning theory, connections across curriculum, and the learning community.</t>
  </si>
  <si>
    <t xml:space="preserve">Unacceptable (0 pts.):  The candidate provides incomplete information to introduce the unit.  The candidate does not include an overview of the contextual background, Oklahoma Academic Standards, and the content area(s) of the unit.  The candidate does not show evidence of planning for instruction based on knowledge of students, learning, theory, connections across curriculum, and the learning community.    </t>
  </si>
  <si>
    <t xml:space="preserve">Unacceptable (0 pts.):  The candidate does not use ongoing assessments throughout the unit:  pretest, formative, and summative/posttest.  A complete analysis of data is not provided:  3 formative assessments, analysis of the post assessment results indicating the percentage of students scoring at an acceptable level, and analysis of two or more subgroups (ethnicity, gender, ELLs, students with exceptionalities, and/or delayed learners).    </t>
  </si>
  <si>
    <t xml:space="preserve">Target (2 pts.):  The candidate discusses 3 components of the classroom management plan to effectively create a healthy, respectful, supportive, and challenging learning environment.  The candidate understands the importance of considering young children’s characteristics and needs for development and learning.  </t>
  </si>
  <si>
    <t>Acceptable (1 pt.):  The candidate discusses 3 components of the classroom management plan to effectively create a healthy, respectful, supportive, and challenging learning environment.  The candidate understands the importance of considering young children’s characteristics and needs for development and learning.</t>
  </si>
  <si>
    <t>1. Classroom Environment and Student Demographics
(NAEYC 2a; INTASC 2; CAEP 1.4)</t>
  </si>
  <si>
    <t>2. Introduction of Unit
(NAEYC 5c; INTASC 4; CAEP 1.4, 3.5)</t>
  </si>
  <si>
    <t>3. Factors Influencing Instruction
(NAEYC 1A; INTASC 7; CAEP 1.5)</t>
  </si>
  <si>
    <t>4. Specific Instructional/Collaborative Strategies
(NAEYC 4C; INTASC 8; CAEP 1.5)</t>
  </si>
  <si>
    <t>5. Integration of Technology into Teaching and Learning
(NAEYC 4B; INTASC 6; CAEP 1.2, 1.3, 1.5, 3.5, 4.1)</t>
  </si>
  <si>
    <t>6. Assessments Tables &amp; Analysis of Results
(NAEYC 3A; INTASC 6; CAEP 1.2, 1.3, 1.5, 3.5, 4.1)</t>
  </si>
  <si>
    <t>7. Adaptations for Special Populations
(NAEYC 5C; INTASC 1; CAEP 1.1, 3.5)</t>
  </si>
  <si>
    <t>8. Classroom Management
(NAEYC 1C; INTASC 3; CAEP 1.4, 2.3)</t>
  </si>
  <si>
    <t>9. Recommendations for Improvement
(NAEYC 6D; INTASC 9; CAEP 1.2, 1.5, 3.6)</t>
  </si>
  <si>
    <t>10. Lesson Plan Format
(NAEYC 5A; INTASC 5; CAEP 1.3, 3.5)</t>
  </si>
  <si>
    <t>Technology is used seamlessly to both enhance instruction and actively by students to increase skillsets and the ability to apply skills in context. Great job!</t>
  </si>
  <si>
    <t>Very detailed lesson format. Easily allows the reader to follow along and visualize the execution of these plans in the classroom. All resources are available and allow the reader to see the integration of teaching, learning, and assessment. Good job!</t>
  </si>
  <si>
    <t>Very professionally written and executed!</t>
  </si>
  <si>
    <t>The classroom environment including resources, arrangements, demographics, culture and corresponding needed accommodations are evident throughout.</t>
  </si>
  <si>
    <t>Fall 2022</t>
  </si>
  <si>
    <t>Mrs. Blumer</t>
  </si>
  <si>
    <t>Alyson Hobson</t>
  </si>
  <si>
    <t>Kitra Blair</t>
  </si>
  <si>
    <t>Mrs. Peppers</t>
  </si>
  <si>
    <t>Shauni clearly understands how the standards are meant to guide instruction and learning activities. The documents show the desire to create learning opportunities that are engaging and meaningful to students. Opportunities for assessment and monitoring are also evident throughout.</t>
  </si>
  <si>
    <t>Many factors influencing teaching and learning are provided. Insights surrounding implications for students and instructional choices demonstrate Shauni is prepared to think through barriers and resources to leverage decisions within her control and to maximize learning opportunities for all students.</t>
  </si>
  <si>
    <t>Shauni incorporates numerous instructional strategies appropriate to the various learning styles and needs evident in her classroom. Use of direct instruction in whole group supplemented with group work and independent practice allow for modeling and hands-on engagement allowing for skill mastery.</t>
  </si>
  <si>
    <t>The work sample narrative clearly demonstrates that Shauni can effectively plan for assessment. There are numerous opportunities for assessment and progress monitoring planned and occurring naturally throughout the activities. The graphic summarizes assessment data and identifies growth and mastery. Analysis of data demonstrates Shauni is able to make meaning from the data which informs future instruction.</t>
  </si>
  <si>
    <t>The discussion of adaptations are appropriate and align with the unique needs of the learners.</t>
  </si>
  <si>
    <t>Multiple strategies for classroom management are included to increase student engagement in learning and to give all students a voice.</t>
  </si>
  <si>
    <t>Reflections on numerous aspects of teaching and learning demonstrate a genuine desire to learn from others and to perfect your craft for the ultimate benefit of students. Great job. You are doing wonderful!</t>
  </si>
  <si>
    <t>Tonia Lodes</t>
  </si>
  <si>
    <t>Rich description of student demographics and their modifications and accommodations provided!</t>
  </si>
  <si>
    <t>Standards and specific learning goals for all students are described.</t>
  </si>
  <si>
    <t>Three factors influencing instruction were described: time constraints, adjusting curriculum for diverse learners, and student behavior.</t>
  </si>
  <si>
    <t>Four instructional strategies identified: direct instruction, questioning, hands-on activities, and kinesthetic learning.</t>
  </si>
  <si>
    <t>Explanation of how technology was used for teaching and learning is provided.</t>
  </si>
  <si>
    <t>Exceptional assessment table and analysis provided.</t>
  </si>
  <si>
    <t>Several adaptations for diverse learners included.</t>
  </si>
  <si>
    <t>Three classroom management strategies were provided.</t>
  </si>
  <si>
    <t>Three areas for improvement were discussed.</t>
  </si>
  <si>
    <t>Well done!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</si>
</sst>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8"/>
      <name val="MS Sans Serif"/>
    </font>
    <font>
      <sz val="8"/>
      <color indexed="12"/>
      <name val="MS Sans Serif"/>
    </font>
    <font>
      <b/>
      <sz val="8"/>
      <name val="MS Sans Serif"/>
    </font>
    <font>
      <b/>
      <sz val="11"/>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
      <b/>
      <i/>
      <sz val="11"/>
      <color rgb="FF000000"/>
      <name val="Calibri"/>
      <family val="2"/>
      <scheme val="minor"/>
    </font>
    <font>
      <b/>
      <sz val="6"/>
      <name val="MS Sans Serif"/>
    </font>
  </fonts>
  <fills count="2">
    <fill>
      <patternFill patternType="none"/>
    </fill>
    <fill>
      <patternFill patternType="gray125"/>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indexed="64"/>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s>
  <cellStyleXfs count="1">
    <xf numFmtId="0" fontId="0" fillId="0" borderId="0" applyAlignment="0">
      <alignment vertical="top" wrapText="1"/>
      <protection locked="0"/>
    </xf>
  </cellStyleXfs>
  <cellXfs count="53">
    <xf numFmtId="0" fontId="0" fillId="0" borderId="0" xfId="0" applyAlignment="1">
      <alignment vertical="top"/>
      <protection locked="0"/>
    </xf>
    <xf numFmtId="0" fontId="5" fillId="0" borderId="0" xfId="0" applyFont="1" applyAlignment="1" applyProtection="1">
      <alignment horizontal="center" wrapText="1"/>
      <protection hidden="1"/>
    </xf>
    <xf numFmtId="0" fontId="6" fillId="0" borderId="4" xfId="0" applyFont="1" applyBorder="1" applyAlignment="1" applyProtection="1">
      <alignment horizontal="right" wrapText="1"/>
      <protection hidden="1"/>
    </xf>
    <xf numFmtId="0" fontId="6" fillId="0" borderId="7" xfId="0" applyFont="1" applyBorder="1" applyAlignment="1" applyProtection="1">
      <alignment horizontal="right" wrapText="1"/>
      <protection hidden="1"/>
    </xf>
    <xf numFmtId="0" fontId="4" fillId="0" borderId="0" xfId="0" applyFont="1" applyAlignment="1" applyProtection="1">
      <alignment vertical="top"/>
      <protection hidden="1"/>
    </xf>
    <xf numFmtId="0" fontId="5" fillId="0" borderId="4" xfId="0" applyFont="1" applyBorder="1" applyAlignment="1" applyProtection="1">
      <alignment horizontal="left" wrapText="1"/>
      <protection hidden="1"/>
    </xf>
    <xf numFmtId="0" fontId="5" fillId="0" borderId="6" xfId="0" applyFont="1" applyBorder="1" applyAlignment="1" applyProtection="1">
      <alignment horizontal="right" wrapText="1"/>
      <protection hidden="1"/>
    </xf>
    <xf numFmtId="10" fontId="5" fillId="0" borderId="1" xfId="0" applyNumberFormat="1" applyFont="1" applyBorder="1" applyAlignment="1" applyProtection="1">
      <alignment horizontal="right" wrapText="1"/>
      <protection hidden="1"/>
    </xf>
    <xf numFmtId="0" fontId="6" fillId="0" borderId="9" xfId="0" applyFont="1" applyBorder="1" applyAlignment="1" applyProtection="1">
      <alignment horizontal="center" wrapText="1"/>
      <protection hidden="1"/>
    </xf>
    <xf numFmtId="0" fontId="5" fillId="0" borderId="9" xfId="0" applyFont="1" applyBorder="1" applyAlignment="1" applyProtection="1">
      <alignment horizontal="left" wrapText="1"/>
      <protection hidden="1"/>
    </xf>
    <xf numFmtId="2" fontId="6" fillId="0" borderId="4" xfId="0" applyNumberFormat="1" applyFont="1" applyBorder="1" applyAlignment="1" applyProtection="1">
      <alignment horizontal="center" wrapText="1"/>
      <protection hidden="1"/>
    </xf>
    <xf numFmtId="0" fontId="7" fillId="0" borderId="4" xfId="0" applyFont="1" applyBorder="1" applyAlignment="1" applyProtection="1">
      <alignment horizontal="left" wrapText="1"/>
      <protection hidden="1"/>
    </xf>
    <xf numFmtId="0" fontId="5" fillId="0" borderId="4" xfId="0" applyFont="1" applyBorder="1" applyAlignment="1" applyProtection="1">
      <alignment horizontal="right" wrapText="1"/>
      <protection hidden="1"/>
    </xf>
    <xf numFmtId="10" fontId="5" fillId="0" borderId="4" xfId="0" applyNumberFormat="1" applyFont="1" applyBorder="1" applyAlignment="1" applyProtection="1">
      <alignment horizontal="right" wrapText="1"/>
      <protection hidden="1"/>
    </xf>
    <xf numFmtId="0" fontId="7" fillId="0" borderId="0" xfId="0" applyFont="1" applyAlignment="1" applyProtection="1">
      <alignment horizontal="left" wrapText="1"/>
      <protection hidden="1"/>
    </xf>
    <xf numFmtId="0" fontId="5" fillId="0" borderId="0" xfId="0" applyFont="1" applyAlignment="1" applyProtection="1">
      <alignment horizontal="right" wrapText="1"/>
      <protection hidden="1"/>
    </xf>
    <xf numFmtId="10" fontId="5" fillId="0" borderId="0" xfId="0" applyNumberFormat="1" applyFont="1" applyAlignment="1" applyProtection="1">
      <alignment horizontal="right" wrapText="1"/>
      <protection hidden="1"/>
    </xf>
    <xf numFmtId="0" fontId="5" fillId="0" borderId="10" xfId="0" applyFont="1" applyBorder="1" applyAlignment="1" applyProtection="1">
      <alignment horizontal="right" wrapText="1"/>
      <protection hidden="1"/>
    </xf>
    <xf numFmtId="0" fontId="6" fillId="0" borderId="4" xfId="0" applyFont="1" applyBorder="1" applyAlignment="1" applyProtection="1">
      <alignment horizontal="center" wrapText="1"/>
      <protection hidden="1"/>
    </xf>
    <xf numFmtId="2" fontId="6" fillId="0" borderId="8" xfId="0" applyNumberFormat="1" applyFont="1" applyBorder="1" applyAlignment="1" applyProtection="1">
      <alignment horizontal="center" wrapText="1"/>
      <protection hidden="1"/>
    </xf>
    <xf numFmtId="0" fontId="7" fillId="0" borderId="3" xfId="0" applyFont="1" applyBorder="1" applyAlignment="1" applyProtection="1">
      <alignment horizontal="left" wrapText="1"/>
      <protection hidden="1"/>
    </xf>
    <xf numFmtId="0" fontId="5" fillId="0" borderId="1" xfId="0" applyFont="1" applyBorder="1" applyAlignment="1" applyProtection="1">
      <alignment horizontal="left" wrapText="1"/>
      <protection hidden="1"/>
    </xf>
    <xf numFmtId="0" fontId="5" fillId="0" borderId="11" xfId="0" applyFont="1" applyBorder="1" applyAlignment="1" applyProtection="1">
      <alignment horizontal="right" wrapText="1"/>
      <protection hidden="1"/>
    </xf>
    <xf numFmtId="0" fontId="6" fillId="0" borderId="2" xfId="0" applyFont="1" applyBorder="1" applyAlignment="1" applyProtection="1">
      <alignment horizontal="center" wrapText="1"/>
      <protection hidden="1"/>
    </xf>
    <xf numFmtId="0" fontId="7" fillId="0" borderId="1" xfId="0" applyFont="1" applyBorder="1" applyAlignment="1" applyProtection="1">
      <alignment horizontal="left" wrapText="1"/>
      <protection hidden="1"/>
    </xf>
    <xf numFmtId="2" fontId="3" fillId="0" borderId="4" xfId="0" applyNumberFormat="1" applyFont="1" applyBorder="1" applyAlignment="1" applyProtection="1">
      <alignment horizontal="center" vertical="top"/>
      <protection hidden="1"/>
    </xf>
    <xf numFmtId="0" fontId="2" fillId="0" borderId="0" xfId="0" applyFont="1" applyAlignment="1" applyProtection="1">
      <alignment horizontal="left" wrapText="1"/>
      <protection hidden="1"/>
    </xf>
    <xf numFmtId="0" fontId="0" fillId="0" borderId="0" xfId="0" applyAlignment="1" applyProtection="1">
      <alignment horizontal="left" vertical="top" wrapText="1"/>
      <protection hidden="1"/>
    </xf>
    <xf numFmtId="0" fontId="0" fillId="0" borderId="0" xfId="0" applyAlignment="1" applyProtection="1">
      <alignment horizontal="center" vertical="top" wrapText="1"/>
      <protection hidden="1"/>
    </xf>
    <xf numFmtId="49" fontId="2" fillId="0" borderId="0" xfId="0" applyNumberFormat="1" applyFont="1" applyAlignment="1" applyProtection="1">
      <alignment horizontal="center" wrapText="1"/>
      <protection hidden="1"/>
    </xf>
    <xf numFmtId="0" fontId="2" fillId="0" borderId="0" xfId="0" applyFont="1" applyAlignment="1" applyProtection="1">
      <alignment horizontal="center" wrapText="1"/>
      <protection hidden="1"/>
    </xf>
    <xf numFmtId="2" fontId="2" fillId="0" borderId="0" xfId="0" applyNumberFormat="1" applyFont="1" applyAlignment="1" applyProtection="1">
      <alignment horizontal="center" vertical="top" wrapText="1"/>
      <protection hidden="1"/>
    </xf>
    <xf numFmtId="0" fontId="0" fillId="0" borderId="0" xfId="0" applyAlignment="1">
      <alignment horizontal="left" vertical="top"/>
      <protection locked="0"/>
    </xf>
    <xf numFmtId="0" fontId="0" fillId="0" borderId="0" xfId="0" applyAlignment="1">
      <alignment horizontal="right" vertical="top"/>
      <protection locked="0"/>
    </xf>
    <xf numFmtId="0" fontId="5" fillId="0" borderId="12" xfId="0" applyFont="1" applyBorder="1" applyAlignment="1" applyProtection="1">
      <alignment horizontal="left" wrapText="1"/>
      <protection hidden="1"/>
    </xf>
    <xf numFmtId="0" fontId="5" fillId="0" borderId="1" xfId="0" applyFont="1" applyBorder="1" applyAlignment="1" applyProtection="1">
      <alignment horizontal="left" vertical="center" wrapText="1"/>
      <protection hidden="1"/>
    </xf>
    <xf numFmtId="0" fontId="5" fillId="0" borderId="12" xfId="0" applyFont="1" applyBorder="1" applyAlignment="1" applyProtection="1">
      <alignment horizontal="left" vertical="center" wrapText="1"/>
      <protection hidden="1"/>
    </xf>
    <xf numFmtId="0" fontId="2" fillId="0" borderId="0" xfId="0" applyFont="1" applyAlignment="1">
      <alignment horizontal="left" vertical="center"/>
      <protection locked="0"/>
    </xf>
    <xf numFmtId="49" fontId="2" fillId="0" borderId="0" xfId="0" applyNumberFormat="1" applyFont="1" applyAlignment="1">
      <alignment horizontal="left" vertical="center"/>
      <protection locked="0"/>
    </xf>
    <xf numFmtId="0" fontId="2" fillId="0" borderId="0" xfId="0" applyFont="1" applyAlignment="1" applyProtection="1">
      <alignment horizontal="center" vertical="top" wrapText="1"/>
      <protection hidden="1"/>
    </xf>
    <xf numFmtId="49" fontId="8" fillId="0" borderId="0" xfId="0" applyNumberFormat="1" applyFont="1" applyAlignment="1" applyProtection="1">
      <alignment horizontal="center" wrapText="1"/>
      <protection hidden="1"/>
    </xf>
    <xf numFmtId="0" fontId="8" fillId="0" borderId="0" xfId="0" applyFont="1" applyAlignment="1" applyProtection="1">
      <alignment horizontal="center" wrapText="1"/>
      <protection hidden="1"/>
    </xf>
    <xf numFmtId="22" fontId="1" fillId="0" borderId="0" xfId="0" applyNumberFormat="1" applyFont="1" applyAlignment="1">
      <alignment horizontal="left" vertical="top"/>
      <protection locked="0"/>
    </xf>
    <xf numFmtId="22" fontId="0" fillId="0" borderId="0" xfId="0" applyNumberFormat="1" applyAlignment="1">
      <alignment vertical="top"/>
      <protection locked="0"/>
    </xf>
    <xf numFmtId="0" fontId="3" fillId="0" borderId="14" xfId="0" applyFont="1" applyBorder="1" applyAlignment="1" applyProtection="1">
      <alignment horizontal="left" vertical="top"/>
      <protection hidden="1"/>
    </xf>
    <xf numFmtId="0" fontId="3" fillId="0" borderId="15" xfId="0" applyFont="1" applyBorder="1" applyAlignment="1" applyProtection="1">
      <alignment horizontal="left" vertical="top"/>
      <protection hidden="1"/>
    </xf>
    <xf numFmtId="0" fontId="3" fillId="0" borderId="12" xfId="0" applyFont="1" applyBorder="1" applyAlignment="1" applyProtection="1">
      <alignment horizontal="left" vertical="top"/>
      <protection hidden="1"/>
    </xf>
    <xf numFmtId="0" fontId="6" fillId="0" borderId="2" xfId="0" applyFont="1" applyBorder="1" applyAlignment="1">
      <alignment horizontal="left" vertical="top" wrapText="1"/>
      <protection locked="0"/>
    </xf>
    <xf numFmtId="0" fontId="6" fillId="0" borderId="3" xfId="0" applyFont="1" applyBorder="1" applyAlignment="1">
      <alignment horizontal="left" vertical="top" wrapText="1"/>
      <protection locked="0"/>
    </xf>
    <xf numFmtId="0" fontId="6" fillId="0" borderId="5" xfId="0" applyFont="1" applyBorder="1" applyAlignment="1" applyProtection="1">
      <alignment horizontal="left" vertical="top" wrapText="1"/>
      <protection hidden="1"/>
    </xf>
    <xf numFmtId="0" fontId="0" fillId="0" borderId="3" xfId="0" applyBorder="1" applyAlignment="1" applyProtection="1">
      <alignment vertical="top" wrapText="1"/>
      <protection hidden="1"/>
    </xf>
    <xf numFmtId="0" fontId="6" fillId="0" borderId="13" xfId="0" applyFont="1" applyBorder="1" applyAlignment="1" applyProtection="1">
      <alignment vertical="top" wrapText="1"/>
      <protection hidden="1"/>
    </xf>
    <xf numFmtId="0" fontId="0" fillId="0" borderId="8" xfId="0" applyBorder="1" applyAlignment="1">
      <alignmen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8"/>
  <sheetViews>
    <sheetView tabSelected="1" view="pageLayout" topLeftCell="A2" zoomScaleNormal="100" workbookViewId="0">
      <selection activeCell="B4" sqref="B4"/>
    </sheetView>
  </sheetViews>
  <sheetFormatPr defaultRowHeight="15" x14ac:dyDescent="0.15"/>
  <cols>
    <col min="1" max="1" width="22.6640625" style="4" customWidth="1"/>
    <col min="2" max="2" width="80.83203125" style="4" customWidth="1"/>
    <col min="3" max="3" width="7.1640625" style="4" bestFit="1" customWidth="1"/>
    <col min="4" max="4" width="9.83203125" style="4" customWidth="1"/>
    <col min="5" max="5" width="3.83203125" style="4" customWidth="1"/>
    <col min="6" max="16384" width="9.33203125" style="4"/>
  </cols>
  <sheetData>
    <row r="1" spans="1:4" hidden="1" x14ac:dyDescent="0.15"/>
    <row r="2" spans="1:4" ht="15" customHeight="1" x14ac:dyDescent="0.25">
      <c r="A2" s="1"/>
      <c r="B2" s="1"/>
      <c r="C2" s="2" t="s">
        <v>5</v>
      </c>
      <c r="D2" s="3" t="s">
        <v>6</v>
      </c>
    </row>
    <row r="3" spans="1:4" ht="45" x14ac:dyDescent="0.25">
      <c r="A3" s="47" t="s">
        <v>70</v>
      </c>
      <c r="B3" s="34" t="s">
        <v>7</v>
      </c>
      <c r="C3" s="6">
        <f>IFERROR(COUNTIF(Textual!$F$2:$F$491,2),"")</f>
        <v>7</v>
      </c>
      <c r="D3" s="7">
        <f>IFERROR(C3/$C$6,"")</f>
        <v>1</v>
      </c>
    </row>
    <row r="4" spans="1:4" ht="45" x14ac:dyDescent="0.25">
      <c r="A4" s="48"/>
      <c r="B4" s="36" t="s">
        <v>8</v>
      </c>
      <c r="C4" s="6">
        <f>IFERROR(COUNTIF(Textual!$F$2:$F$491,1),"")</f>
        <v>0</v>
      </c>
      <c r="D4" s="7">
        <f t="shared" ref="D4:D5" si="0">IFERROR(C4/$C$6,"")</f>
        <v>0</v>
      </c>
    </row>
    <row r="5" spans="1:4" ht="30" x14ac:dyDescent="0.25">
      <c r="A5" s="8" t="s">
        <v>3</v>
      </c>
      <c r="B5" s="9" t="s">
        <v>9</v>
      </c>
      <c r="C5" s="6">
        <f>IFERROR(COUNTIF(Textual!$F$2:$F$491,0),"")</f>
        <v>0</v>
      </c>
      <c r="D5" s="7">
        <f t="shared" si="0"/>
        <v>0</v>
      </c>
    </row>
    <row r="6" spans="1:4" x14ac:dyDescent="0.25">
      <c r="A6" s="10">
        <f>SUM(C3*2+C4*1+C5*0)/C6</f>
        <v>2</v>
      </c>
      <c r="B6" s="11" t="s">
        <v>10</v>
      </c>
      <c r="C6" s="12">
        <f>SUM(C3:C5)</f>
        <v>7</v>
      </c>
      <c r="D6" s="13">
        <f>SUM(D3:D5)</f>
        <v>1</v>
      </c>
    </row>
    <row r="7" spans="1:4" x14ac:dyDescent="0.25">
      <c r="A7" s="1"/>
      <c r="B7" s="14"/>
      <c r="C7" s="15"/>
      <c r="D7" s="16"/>
    </row>
    <row r="8" spans="1:4" ht="90.75" customHeight="1" x14ac:dyDescent="0.25">
      <c r="A8" s="51" t="s">
        <v>71</v>
      </c>
      <c r="B8" s="5" t="s">
        <v>64</v>
      </c>
      <c r="C8" s="17">
        <f>IFERROR(COUNTIF(Textual!$H$2:$H$491,2),"")</f>
        <v>7</v>
      </c>
      <c r="D8" s="7">
        <f>IFERROR(C8/$C$11,"")</f>
        <v>1</v>
      </c>
    </row>
    <row r="9" spans="1:4" ht="90" x14ac:dyDescent="0.25">
      <c r="A9" s="52"/>
      <c r="B9" s="5" t="s">
        <v>65</v>
      </c>
      <c r="C9" s="17">
        <f>IFERROR(COUNTIF(Textual!$H$2:$H$491,1),"")</f>
        <v>0</v>
      </c>
      <c r="D9" s="7">
        <f t="shared" ref="D9:D10" si="1">IFERROR(C9/$C$11,"")</f>
        <v>0</v>
      </c>
    </row>
    <row r="10" spans="1:4" ht="90" x14ac:dyDescent="0.25">
      <c r="A10" s="18" t="s">
        <v>3</v>
      </c>
      <c r="B10" s="5" t="s">
        <v>66</v>
      </c>
      <c r="C10" s="17">
        <f>IFERROR(COUNTIF(Textual!$H$2:$H$491,0),"")</f>
        <v>0</v>
      </c>
      <c r="D10" s="7">
        <f t="shared" si="1"/>
        <v>0</v>
      </c>
    </row>
    <row r="11" spans="1:4" x14ac:dyDescent="0.25">
      <c r="A11" s="19">
        <f>SUM(C8*2+C9*1+C10*0)/C11</f>
        <v>2</v>
      </c>
      <c r="B11" s="20" t="s">
        <v>10</v>
      </c>
      <c r="C11" s="12">
        <f>SUM(C8:C10)</f>
        <v>7</v>
      </c>
      <c r="D11" s="13">
        <f>SUM(D8:D10)</f>
        <v>1</v>
      </c>
    </row>
    <row r="12" spans="1:4" x14ac:dyDescent="0.25">
      <c r="A12" s="1"/>
      <c r="B12" s="14"/>
      <c r="C12" s="15"/>
      <c r="D12" s="16"/>
    </row>
    <row r="13" spans="1:4" ht="45" x14ac:dyDescent="0.25">
      <c r="A13" s="49" t="s">
        <v>72</v>
      </c>
      <c r="B13" s="21" t="s">
        <v>11</v>
      </c>
      <c r="C13" s="22">
        <f>IFERROR(COUNTIF(Textual!$J$2:$J$491,2),"")</f>
        <v>7</v>
      </c>
      <c r="D13" s="7">
        <f>IFERROR(C13/$C$16,"")</f>
        <v>1</v>
      </c>
    </row>
    <row r="14" spans="1:4" ht="45" x14ac:dyDescent="0.25">
      <c r="A14" s="50"/>
      <c r="B14" s="21" t="s">
        <v>12</v>
      </c>
      <c r="C14" s="22">
        <f>IFERROR(COUNTIF(Textual!$J$2:$J$491,1),"")</f>
        <v>0</v>
      </c>
      <c r="D14" s="7">
        <f t="shared" ref="D14:D15" si="2">IFERROR(C14/$C$16,"")</f>
        <v>0</v>
      </c>
    </row>
    <row r="15" spans="1:4" ht="45" x14ac:dyDescent="0.25">
      <c r="A15" s="23" t="s">
        <v>3</v>
      </c>
      <c r="B15" s="21" t="s">
        <v>13</v>
      </c>
      <c r="C15" s="22">
        <f>IFERROR(COUNTIF(Textual!$J$2:$J$491,0),"")</f>
        <v>0</v>
      </c>
      <c r="D15" s="7">
        <f t="shared" si="2"/>
        <v>0</v>
      </c>
    </row>
    <row r="16" spans="1:4" x14ac:dyDescent="0.25">
      <c r="A16" s="10">
        <f>SUM(C13*2+C14*1+C15*0)/C16</f>
        <v>2</v>
      </c>
      <c r="B16" s="24" t="s">
        <v>10</v>
      </c>
      <c r="C16" s="12">
        <f>SUM(C13:C15)</f>
        <v>7</v>
      </c>
      <c r="D16" s="13">
        <f>SUM(D13:D15)</f>
        <v>1</v>
      </c>
    </row>
    <row r="17" spans="1:4" x14ac:dyDescent="0.25">
      <c r="A17" s="1"/>
      <c r="B17" s="14"/>
      <c r="C17" s="15"/>
      <c r="D17" s="16"/>
    </row>
    <row r="18" spans="1:4" ht="37.5" customHeight="1" x14ac:dyDescent="0.25">
      <c r="A18" s="49" t="s">
        <v>73</v>
      </c>
      <c r="B18" s="35" t="s">
        <v>14</v>
      </c>
      <c r="C18" s="22">
        <f>IFERROR(COUNTIF(Textual!$L$2:$L$491,2),"")</f>
        <v>5</v>
      </c>
      <c r="D18" s="7">
        <f>IFERROR(C18/$C$21,"")</f>
        <v>0.7142857142857143</v>
      </c>
    </row>
    <row r="19" spans="1:4" ht="39" customHeight="1" x14ac:dyDescent="0.25">
      <c r="A19" s="50"/>
      <c r="B19" s="35" t="s">
        <v>15</v>
      </c>
      <c r="C19" s="22">
        <f>IFERROR(COUNTIF(Textual!$L$2:$L$491,1),"")</f>
        <v>2</v>
      </c>
      <c r="D19" s="7">
        <f t="shared" ref="D19:D20" si="3">IFERROR(C19/$C$21,"")</f>
        <v>0.2857142857142857</v>
      </c>
    </row>
    <row r="20" spans="1:4" ht="30" x14ac:dyDescent="0.25">
      <c r="A20" s="23" t="s">
        <v>3</v>
      </c>
      <c r="B20" s="21" t="s">
        <v>16</v>
      </c>
      <c r="C20" s="22">
        <f>IFERROR(COUNTIF(Textual!$L$2:$L$491,0),"")</f>
        <v>0</v>
      </c>
      <c r="D20" s="7">
        <f t="shared" si="3"/>
        <v>0</v>
      </c>
    </row>
    <row r="21" spans="1:4" x14ac:dyDescent="0.25">
      <c r="A21" s="10">
        <f>SUM(C18*2+C19*1+C20*0)/C21</f>
        <v>1.7142857142857142</v>
      </c>
      <c r="B21" s="24" t="s">
        <v>10</v>
      </c>
      <c r="C21" s="12">
        <f>SUM(C18:C20)</f>
        <v>7</v>
      </c>
      <c r="D21" s="13">
        <f>SUM(D18:D20)</f>
        <v>1</v>
      </c>
    </row>
    <row r="22" spans="1:4" ht="15" customHeight="1" x14ac:dyDescent="0.25">
      <c r="A22" s="1"/>
      <c r="B22" s="1"/>
      <c r="C22" s="2" t="s">
        <v>5</v>
      </c>
      <c r="D22" s="3" t="s">
        <v>6</v>
      </c>
    </row>
    <row r="23" spans="1:4" ht="57" customHeight="1" x14ac:dyDescent="0.25">
      <c r="A23" s="49" t="s">
        <v>74</v>
      </c>
      <c r="B23" s="35" t="s">
        <v>17</v>
      </c>
      <c r="C23" s="6">
        <f>IFERROR(COUNTIF(Textual!$N$2:$N$491,2),"")</f>
        <v>7</v>
      </c>
      <c r="D23" s="7">
        <f>IFERROR(C23/$C$26,"")</f>
        <v>1</v>
      </c>
    </row>
    <row r="24" spans="1:4" ht="54.75" customHeight="1" x14ac:dyDescent="0.25">
      <c r="A24" s="50"/>
      <c r="B24" s="35" t="s">
        <v>18</v>
      </c>
      <c r="C24" s="6">
        <f>IFERROR(COUNTIF(Textual!$N$2:$N$491,1),"")</f>
        <v>0</v>
      </c>
      <c r="D24" s="7">
        <f t="shared" ref="D24:D25" si="4">IFERROR(C24/$C$26,"")</f>
        <v>0</v>
      </c>
    </row>
    <row r="25" spans="1:4" ht="30" x14ac:dyDescent="0.25">
      <c r="A25" s="23" t="s">
        <v>3</v>
      </c>
      <c r="B25" s="21" t="s">
        <v>19</v>
      </c>
      <c r="C25" s="6">
        <f>IFERROR(COUNTIF(Textual!$N$2:$N$491,0),"")</f>
        <v>0</v>
      </c>
      <c r="D25" s="7">
        <f t="shared" si="4"/>
        <v>0</v>
      </c>
    </row>
    <row r="26" spans="1:4" x14ac:dyDescent="0.25">
      <c r="A26" s="10">
        <f>SUM(C23*2+C24*1+C25*0)/C26</f>
        <v>2</v>
      </c>
      <c r="B26" s="24" t="s">
        <v>10</v>
      </c>
      <c r="C26" s="12">
        <f>SUM(C23:C25)</f>
        <v>7</v>
      </c>
      <c r="D26" s="13">
        <f>SUM(D23:D25)</f>
        <v>1</v>
      </c>
    </row>
    <row r="27" spans="1:4" x14ac:dyDescent="0.25">
      <c r="A27" s="1"/>
      <c r="B27" s="14"/>
      <c r="C27" s="15"/>
      <c r="D27" s="16"/>
    </row>
    <row r="28" spans="1:4" ht="120" x14ac:dyDescent="0.25">
      <c r="A28" s="49" t="s">
        <v>75</v>
      </c>
      <c r="B28" s="21" t="s">
        <v>30</v>
      </c>
      <c r="C28" s="22">
        <f>IFERROR(COUNTIF(Textual!$P$2:$P$491,2),"")</f>
        <v>5</v>
      </c>
      <c r="D28" s="7">
        <f>IFERROR(C28/$C$31,"")</f>
        <v>0.7142857142857143</v>
      </c>
    </row>
    <row r="29" spans="1:4" ht="120" x14ac:dyDescent="0.25">
      <c r="A29" s="50"/>
      <c r="B29" s="35" t="s">
        <v>31</v>
      </c>
      <c r="C29" s="22">
        <f>IFERROR(COUNTIF(Textual!$P$2:$P$491,1),"")</f>
        <v>2</v>
      </c>
      <c r="D29" s="7">
        <f t="shared" ref="D29:D30" si="5">IFERROR(C29/$C$31,"")</f>
        <v>0.2857142857142857</v>
      </c>
    </row>
    <row r="30" spans="1:4" ht="105" x14ac:dyDescent="0.25">
      <c r="A30" s="23" t="s">
        <v>3</v>
      </c>
      <c r="B30" s="21" t="s">
        <v>67</v>
      </c>
      <c r="C30" s="22">
        <f>IFERROR(COUNTIF(Textual!$P$2:$P$491,0),"")</f>
        <v>0</v>
      </c>
      <c r="D30" s="7">
        <f t="shared" si="5"/>
        <v>0</v>
      </c>
    </row>
    <row r="31" spans="1:4" x14ac:dyDescent="0.25">
      <c r="A31" s="10">
        <f>SUM(C28*2+C29*1+C30*0)/C31</f>
        <v>1.7142857142857142</v>
      </c>
      <c r="B31" s="24" t="s">
        <v>10</v>
      </c>
      <c r="C31" s="12">
        <f>SUM(C28:C30)</f>
        <v>7</v>
      </c>
      <c r="D31" s="13">
        <f>SUM(D28:D30)</f>
        <v>1</v>
      </c>
    </row>
    <row r="32" spans="1:4" x14ac:dyDescent="0.25">
      <c r="A32" s="1"/>
      <c r="B32" s="14"/>
      <c r="C32" s="15"/>
      <c r="D32" s="16"/>
    </row>
    <row r="33" spans="1:4" ht="45" x14ac:dyDescent="0.25">
      <c r="A33" s="49" t="s">
        <v>76</v>
      </c>
      <c r="B33" s="21" t="s">
        <v>20</v>
      </c>
      <c r="C33" s="22">
        <f>IFERROR(COUNTIF(Textual!$R$2:$R$491,2),"")</f>
        <v>6</v>
      </c>
      <c r="D33" s="7">
        <f>IFERROR(C33/$C$36,"")</f>
        <v>1</v>
      </c>
    </row>
    <row r="34" spans="1:4" ht="45" x14ac:dyDescent="0.25">
      <c r="A34" s="50"/>
      <c r="B34" s="21" t="s">
        <v>21</v>
      </c>
      <c r="C34" s="6">
        <f>IFERROR(COUNTIF(Textual!$R$6:$R$6,1),"")</f>
        <v>0</v>
      </c>
      <c r="D34" s="7">
        <f t="shared" ref="D34:D35" si="6">IFERROR(C34/$C$36,"")</f>
        <v>0</v>
      </c>
    </row>
    <row r="35" spans="1:4" ht="45" x14ac:dyDescent="0.25">
      <c r="A35" s="23" t="s">
        <v>3</v>
      </c>
      <c r="B35" s="21" t="s">
        <v>22</v>
      </c>
      <c r="C35" s="6">
        <f>IFERROR(COUNTIF(Textual!$R$6:$R$6,0),"")</f>
        <v>0</v>
      </c>
      <c r="D35" s="7">
        <f t="shared" si="6"/>
        <v>0</v>
      </c>
    </row>
    <row r="36" spans="1:4" x14ac:dyDescent="0.25">
      <c r="A36" s="10">
        <f>SUM(C33*2+C34*1+C35*0)/C36</f>
        <v>2</v>
      </c>
      <c r="B36" s="24" t="s">
        <v>10</v>
      </c>
      <c r="C36" s="12">
        <f>SUM(C33:C35)</f>
        <v>6</v>
      </c>
      <c r="D36" s="13">
        <f>SUM(D33:D35)</f>
        <v>1</v>
      </c>
    </row>
    <row r="37" spans="1:4" x14ac:dyDescent="0.25">
      <c r="A37" s="1"/>
      <c r="B37" s="14"/>
      <c r="C37" s="15"/>
      <c r="D37" s="16"/>
    </row>
    <row r="38" spans="1:4" ht="75" x14ac:dyDescent="0.25">
      <c r="A38" s="49" t="s">
        <v>77</v>
      </c>
      <c r="B38" s="21" t="s">
        <v>68</v>
      </c>
      <c r="C38" s="22">
        <f>IFERROR(COUNTIF(Textual!$T$2:$T$491,2),"")</f>
        <v>5</v>
      </c>
      <c r="D38" s="7">
        <f>IFERROR(C38/$C$41,"")</f>
        <v>0.7142857142857143</v>
      </c>
    </row>
    <row r="39" spans="1:4" ht="75" x14ac:dyDescent="0.25">
      <c r="A39" s="50"/>
      <c r="B39" s="21" t="s">
        <v>69</v>
      </c>
      <c r="C39" s="22">
        <f>IFERROR(COUNTIF(Textual!$T$2:$T$491,1),"")</f>
        <v>2</v>
      </c>
      <c r="D39" s="7">
        <f t="shared" ref="D39:D40" si="7">IFERROR(C39/$C$41,"")</f>
        <v>0.2857142857142857</v>
      </c>
    </row>
    <row r="40" spans="1:4" ht="60" x14ac:dyDescent="0.25">
      <c r="A40" s="23" t="s">
        <v>3</v>
      </c>
      <c r="B40" s="21" t="s">
        <v>23</v>
      </c>
      <c r="C40" s="22">
        <f>IFERROR(COUNTIF(Textual!$T$2:$T$491,0),"")</f>
        <v>0</v>
      </c>
      <c r="D40" s="7">
        <f t="shared" si="7"/>
        <v>0</v>
      </c>
    </row>
    <row r="41" spans="1:4" x14ac:dyDescent="0.25">
      <c r="A41" s="10">
        <f>SUM(C38*2+C39*1+C40*0)/C41</f>
        <v>1.7142857142857142</v>
      </c>
      <c r="B41" s="24" t="s">
        <v>10</v>
      </c>
      <c r="C41" s="12">
        <f>SUM(C38:C40)</f>
        <v>7</v>
      </c>
      <c r="D41" s="13">
        <f>SUM(D38:D40)</f>
        <v>1</v>
      </c>
    </row>
    <row r="42" spans="1:4" ht="15" customHeight="1" x14ac:dyDescent="0.25">
      <c r="A42" s="1"/>
      <c r="B42" s="1"/>
      <c r="C42" s="2" t="s">
        <v>5</v>
      </c>
      <c r="D42" s="3" t="s">
        <v>6</v>
      </c>
    </row>
    <row r="43" spans="1:4" ht="60" x14ac:dyDescent="0.25">
      <c r="A43" s="49" t="s">
        <v>78</v>
      </c>
      <c r="B43" s="21" t="s">
        <v>24</v>
      </c>
      <c r="C43" s="6">
        <f>IFERROR(COUNTIF(Textual!$V$2:$V$491,2),"")</f>
        <v>6</v>
      </c>
      <c r="D43" s="7">
        <f>IFERROR(C43/$C$46,"")</f>
        <v>0.8571428571428571</v>
      </c>
    </row>
    <row r="44" spans="1:4" ht="60" x14ac:dyDescent="0.25">
      <c r="A44" s="50"/>
      <c r="B44" s="21" t="s">
        <v>25</v>
      </c>
      <c r="C44" s="6">
        <f>IFERROR(COUNTIF(Textual!$V$2:$V$491,1),"")</f>
        <v>1</v>
      </c>
      <c r="D44" s="7">
        <f t="shared" ref="D44:D45" si="8">IFERROR(C44/$C$46,"")</f>
        <v>0.14285714285714285</v>
      </c>
    </row>
    <row r="45" spans="1:4" ht="45" x14ac:dyDescent="0.25">
      <c r="A45" s="23" t="s">
        <v>3</v>
      </c>
      <c r="B45" s="21" t="s">
        <v>26</v>
      </c>
      <c r="C45" s="6">
        <f>IFERROR(COUNTIF(Textual!$V$2:$V$491,0),"")</f>
        <v>0</v>
      </c>
      <c r="D45" s="7">
        <f t="shared" si="8"/>
        <v>0</v>
      </c>
    </row>
    <row r="46" spans="1:4" x14ac:dyDescent="0.25">
      <c r="A46" s="10">
        <f>SUM(C43*2+C44*1+C45*0)/C46</f>
        <v>1.8571428571428572</v>
      </c>
      <c r="B46" s="24" t="s">
        <v>10</v>
      </c>
      <c r="C46" s="12">
        <f>SUM(C43:C45)</f>
        <v>7</v>
      </c>
      <c r="D46" s="13">
        <f>SUM(D43:D45)</f>
        <v>1</v>
      </c>
    </row>
    <row r="47" spans="1:4" x14ac:dyDescent="0.25">
      <c r="A47" s="1"/>
      <c r="B47" s="14"/>
      <c r="C47" s="15"/>
      <c r="D47" s="16"/>
    </row>
    <row r="48" spans="1:4" ht="105" x14ac:dyDescent="0.25">
      <c r="A48" s="49" t="s">
        <v>79</v>
      </c>
      <c r="B48" s="21" t="s">
        <v>32</v>
      </c>
      <c r="C48" s="22">
        <f>IFERROR(COUNTIF(Textual!$X$2:$X$491,2),"")</f>
        <v>7</v>
      </c>
      <c r="D48" s="7">
        <f>IFERROR(C48/$C$51,"")</f>
        <v>1</v>
      </c>
    </row>
    <row r="49" spans="1:4" ht="90" x14ac:dyDescent="0.25">
      <c r="A49" s="50"/>
      <c r="B49" s="21" t="s">
        <v>33</v>
      </c>
      <c r="C49" s="22">
        <f>IFERROR(COUNTIF(Textual!$X$2:$X$491,1),"")</f>
        <v>0</v>
      </c>
      <c r="D49" s="7">
        <f t="shared" ref="D49:D50" si="9">IFERROR(C49/$C$51,"")</f>
        <v>0</v>
      </c>
    </row>
    <row r="50" spans="1:4" ht="90" x14ac:dyDescent="0.25">
      <c r="A50" s="23" t="s">
        <v>3</v>
      </c>
      <c r="B50" s="21" t="s">
        <v>34</v>
      </c>
      <c r="C50" s="22">
        <f>IFERROR(COUNTIF(Textual!$X$2:$X$491,0),"")</f>
        <v>0</v>
      </c>
      <c r="D50" s="7">
        <f t="shared" si="9"/>
        <v>0</v>
      </c>
    </row>
    <row r="51" spans="1:4" x14ac:dyDescent="0.25">
      <c r="A51" s="10">
        <f>SUM(C48*2+C49*1+C50*0)/C51</f>
        <v>2</v>
      </c>
      <c r="B51" s="24" t="s">
        <v>10</v>
      </c>
      <c r="C51" s="12">
        <f>SUM(C48:C50)</f>
        <v>7</v>
      </c>
      <c r="D51" s="13">
        <f>SUM(D48:D50)</f>
        <v>1</v>
      </c>
    </row>
    <row r="52" spans="1:4" x14ac:dyDescent="0.25">
      <c r="A52" s="1"/>
      <c r="B52" s="14"/>
      <c r="C52" s="15"/>
      <c r="D52" s="16"/>
    </row>
    <row r="53" spans="1:4" ht="30" x14ac:dyDescent="0.25">
      <c r="A53" s="49" t="s">
        <v>0</v>
      </c>
      <c r="B53" s="21" t="s">
        <v>27</v>
      </c>
      <c r="C53" s="22">
        <f>IFERROR(COUNTIF(Textual!$Z$2:$Z$491,2),"")</f>
        <v>6</v>
      </c>
      <c r="D53" s="7">
        <f>IFERROR(C53/$C$56,"")</f>
        <v>0.8571428571428571</v>
      </c>
    </row>
    <row r="54" spans="1:4" ht="30" x14ac:dyDescent="0.25">
      <c r="A54" s="50"/>
      <c r="B54" s="21" t="s">
        <v>28</v>
      </c>
      <c r="C54" s="22">
        <f>IFERROR(COUNTIF(Textual!$Z$2:$Z$491,1),"")</f>
        <v>0</v>
      </c>
      <c r="D54" s="7">
        <f t="shared" ref="D54:D55" si="10">IFERROR(C54/$C$56,"")</f>
        <v>0</v>
      </c>
    </row>
    <row r="55" spans="1:4" ht="30" x14ac:dyDescent="0.25">
      <c r="A55" s="23" t="s">
        <v>3</v>
      </c>
      <c r="B55" s="21" t="s">
        <v>29</v>
      </c>
      <c r="C55" s="22">
        <f>IFERROR(COUNTIF(Textual!$Z$2:$Z$491,0),"")</f>
        <v>1</v>
      </c>
      <c r="D55" s="7">
        <f t="shared" si="10"/>
        <v>0.14285714285714285</v>
      </c>
    </row>
    <row r="56" spans="1:4" x14ac:dyDescent="0.25">
      <c r="A56" s="10">
        <f>SUM(C53*2+C54*1+C55*0)/C56</f>
        <v>1.7142857142857142</v>
      </c>
      <c r="B56" s="24" t="s">
        <v>10</v>
      </c>
      <c r="C56" s="12">
        <f>SUM(C53:C55)</f>
        <v>7</v>
      </c>
      <c r="D56" s="13">
        <f>SUM(D53:D55)</f>
        <v>1</v>
      </c>
    </row>
    <row r="58" spans="1:4" x14ac:dyDescent="0.15">
      <c r="A58" s="25">
        <f>SUM(A56,A51,A46,A41,A36,A31,A26,A21,A16,A11,A6)</f>
        <v>20.714285714285712</v>
      </c>
      <c r="B58" s="44" t="s">
        <v>63</v>
      </c>
      <c r="C58" s="45"/>
      <c r="D58" s="46"/>
    </row>
  </sheetData>
  <sheetProtection sheet="1" objects="1" scenarios="1"/>
  <mergeCells count="12">
    <mergeCell ref="B58:D58"/>
    <mergeCell ref="A3:A4"/>
    <mergeCell ref="A53:A54"/>
    <mergeCell ref="A48:A49"/>
    <mergeCell ref="A43:A44"/>
    <mergeCell ref="A38:A39"/>
    <mergeCell ref="A33:A34"/>
    <mergeCell ref="A28:A29"/>
    <mergeCell ref="A23:A24"/>
    <mergeCell ref="A18:A19"/>
    <mergeCell ref="A13:A14"/>
    <mergeCell ref="A8:A9"/>
  </mergeCells>
  <printOptions horizontalCentered="1"/>
  <pageMargins left="0.5" right="0.5" top="1.25" bottom="0.5" header="0.3" footer="0.3"/>
  <pageSetup orientation="portrait" r:id="rId1"/>
  <headerFooter>
    <oddHeader>&amp;C&amp;"MS Sans Serif,Bold Italic"&amp;10SOUTHWESTERN OKLAHOMA STATE UNIVERSITY&amp;"MS Sans Serif,Bold"
EVALUATION OF TEACHER CANDIDATE
&amp;"MS Sans Serif,Bold Italic"Teacher Work Sample, Early Childhood&amp;"MS Sans Serif,Bold"
Fall 2022</oddHeader>
  </headerFooter>
  <rowBreaks count="3" manualBreakCount="3">
    <brk id="16" max="16383" man="1"/>
    <brk id="31" max="3" man="1"/>
    <brk id="4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0"/>
  <sheetViews>
    <sheetView view="pageLayout" zoomScaleNormal="100" workbookViewId="0">
      <selection activeCell="B4" sqref="B4"/>
    </sheetView>
  </sheetViews>
  <sheetFormatPr defaultColWidth="10.6640625" defaultRowHeight="10.5" x14ac:dyDescent="0.15"/>
  <cols>
    <col min="1" max="1" width="7.33203125" style="28" bestFit="1" customWidth="1"/>
    <col min="2" max="12" width="7.83203125" style="28" customWidth="1"/>
    <col min="13" max="13" width="9.1640625" style="28" bestFit="1" customWidth="1"/>
    <col min="14" max="16384" width="10.6640625" style="27"/>
  </cols>
  <sheetData>
    <row r="1" spans="1:14" s="26" customFormat="1" ht="16.5" x14ac:dyDescent="0.15">
      <c r="A1" s="29" t="s">
        <v>2</v>
      </c>
      <c r="B1" s="40" t="s">
        <v>39</v>
      </c>
      <c r="C1" s="40" t="s">
        <v>41</v>
      </c>
      <c r="D1" s="40" t="s">
        <v>43</v>
      </c>
      <c r="E1" s="40" t="s">
        <v>45</v>
      </c>
      <c r="F1" s="40" t="s">
        <v>47</v>
      </c>
      <c r="G1" s="40" t="s">
        <v>49</v>
      </c>
      <c r="H1" s="40" t="s">
        <v>51</v>
      </c>
      <c r="I1" s="40" t="s">
        <v>53</v>
      </c>
      <c r="J1" s="40" t="s">
        <v>55</v>
      </c>
      <c r="K1" s="40" t="s">
        <v>57</v>
      </c>
      <c r="L1" s="40" t="s">
        <v>59</v>
      </c>
      <c r="M1" s="30" t="s">
        <v>3</v>
      </c>
      <c r="N1" s="41" t="s">
        <v>62</v>
      </c>
    </row>
    <row r="2" spans="1:14" x14ac:dyDescent="0.15">
      <c r="A2" s="28">
        <v>1</v>
      </c>
      <c r="B2" s="28">
        <f>Textual!F2</f>
        <v>2</v>
      </c>
      <c r="C2" s="28">
        <f>Textual!H2</f>
        <v>2</v>
      </c>
      <c r="D2" s="28">
        <f>Textual!J2</f>
        <v>2</v>
      </c>
      <c r="E2" s="28">
        <f>Textual!L2</f>
        <v>2</v>
      </c>
      <c r="F2" s="28">
        <f>Textual!N2</f>
        <v>2</v>
      </c>
      <c r="G2" s="28">
        <f>Textual!P2</f>
        <v>2</v>
      </c>
      <c r="H2" s="28">
        <f>Textual!R2</f>
        <v>2</v>
      </c>
      <c r="I2" s="28">
        <f>Textual!T2</f>
        <v>2</v>
      </c>
      <c r="J2" s="28">
        <f>Textual!V2</f>
        <v>2</v>
      </c>
      <c r="K2" s="28">
        <f>Textual!X2</f>
        <v>2</v>
      </c>
      <c r="L2" s="28">
        <f>Textual!Z2</f>
        <v>2</v>
      </c>
      <c r="M2" s="31">
        <f>AVERAGE(B2:L2)</f>
        <v>2</v>
      </c>
      <c r="N2" s="28">
        <f>SUM(B2:L2)</f>
        <v>22</v>
      </c>
    </row>
    <row r="3" spans="1:14" x14ac:dyDescent="0.15">
      <c r="A3" s="28">
        <v>2</v>
      </c>
      <c r="B3" s="28">
        <f>Textual!F3</f>
        <v>2</v>
      </c>
      <c r="C3" s="28">
        <f>Textual!H3</f>
        <v>2</v>
      </c>
      <c r="D3" s="28">
        <f>Textual!J3</f>
        <v>2</v>
      </c>
      <c r="E3" s="28">
        <f>Textual!L3</f>
        <v>2</v>
      </c>
      <c r="F3" s="28">
        <f>Textual!N3</f>
        <v>2</v>
      </c>
      <c r="G3" s="28">
        <f>Textual!P3</f>
        <v>2</v>
      </c>
      <c r="H3" s="28">
        <f>Textual!R3</f>
        <v>2</v>
      </c>
      <c r="I3" s="28">
        <f>Textual!T3</f>
        <v>2</v>
      </c>
      <c r="J3" s="28">
        <f>Textual!V3</f>
        <v>2</v>
      </c>
      <c r="K3" s="28">
        <f>Textual!X3</f>
        <v>2</v>
      </c>
      <c r="L3" s="28">
        <f>Textual!Z3</f>
        <v>2</v>
      </c>
      <c r="M3" s="31">
        <f>AVERAGE(B3:L3)</f>
        <v>2</v>
      </c>
      <c r="N3" s="28">
        <f>SUM(B3:L3)</f>
        <v>22</v>
      </c>
    </row>
    <row r="4" spans="1:14" x14ac:dyDescent="0.15">
      <c r="A4" s="28">
        <v>3</v>
      </c>
      <c r="B4" s="28">
        <f>Textual!F4</f>
        <v>2</v>
      </c>
      <c r="C4" s="28">
        <f>Textual!H4</f>
        <v>2</v>
      </c>
      <c r="D4" s="28">
        <f>Textual!J4</f>
        <v>2</v>
      </c>
      <c r="E4" s="28">
        <f>Textual!L4</f>
        <v>2</v>
      </c>
      <c r="F4" s="28">
        <f>Textual!N4</f>
        <v>2</v>
      </c>
      <c r="G4" s="28">
        <f>Textual!P4</f>
        <v>2</v>
      </c>
      <c r="H4" s="28">
        <f>Textual!R4</f>
        <v>2</v>
      </c>
      <c r="I4" s="28">
        <f>Textual!T4</f>
        <v>2</v>
      </c>
      <c r="J4" s="28">
        <f>Textual!V4</f>
        <v>2</v>
      </c>
      <c r="K4" s="28">
        <f>Textual!X4</f>
        <v>2</v>
      </c>
      <c r="L4" s="28">
        <f>Textual!Z4</f>
        <v>2</v>
      </c>
      <c r="M4" s="31">
        <f t="shared" ref="M4:M5" si="0">AVERAGE(B4:L4)</f>
        <v>2</v>
      </c>
      <c r="N4" s="28">
        <f t="shared" ref="N4:N5" si="1">SUM(B4:L4)</f>
        <v>22</v>
      </c>
    </row>
    <row r="5" spans="1:14" x14ac:dyDescent="0.15">
      <c r="A5" s="28">
        <v>4</v>
      </c>
      <c r="B5" s="28">
        <f>Textual!F5</f>
        <v>2</v>
      </c>
      <c r="C5" s="28">
        <f>Textual!H5</f>
        <v>2</v>
      </c>
      <c r="D5" s="28">
        <f>Textual!J5</f>
        <v>2</v>
      </c>
      <c r="E5" s="28">
        <f>Textual!L5</f>
        <v>1</v>
      </c>
      <c r="F5" s="28">
        <f>Textual!N5</f>
        <v>2</v>
      </c>
      <c r="G5" s="28">
        <f>Textual!P5</f>
        <v>1</v>
      </c>
      <c r="H5" s="28">
        <f>Textual!R5</f>
        <v>1</v>
      </c>
      <c r="I5" s="28">
        <f>Textual!T5</f>
        <v>1</v>
      </c>
      <c r="J5" s="28">
        <f>Textual!V5</f>
        <v>2</v>
      </c>
      <c r="K5" s="28">
        <f>Textual!X5</f>
        <v>2</v>
      </c>
      <c r="L5" s="28">
        <f>Textual!Z5</f>
        <v>2</v>
      </c>
      <c r="M5" s="31">
        <f t="shared" si="0"/>
        <v>1.6363636363636365</v>
      </c>
      <c r="N5" s="28">
        <f t="shared" si="1"/>
        <v>18</v>
      </c>
    </row>
    <row r="6" spans="1:14" x14ac:dyDescent="0.15">
      <c r="A6" s="28">
        <v>5</v>
      </c>
      <c r="B6" s="28">
        <f>Textual!F6</f>
        <v>2</v>
      </c>
      <c r="C6" s="28">
        <f>Textual!H6</f>
        <v>2</v>
      </c>
      <c r="D6" s="28">
        <f>Textual!J6</f>
        <v>2</v>
      </c>
      <c r="E6" s="28">
        <f>Textual!L6</f>
        <v>2</v>
      </c>
      <c r="F6" s="28">
        <f>Textual!N6</f>
        <v>2</v>
      </c>
      <c r="G6" s="28">
        <f>Textual!P6</f>
        <v>2</v>
      </c>
      <c r="H6" s="28">
        <f>Textual!R6</f>
        <v>2</v>
      </c>
      <c r="I6" s="28">
        <f>Textual!T6</f>
        <v>2</v>
      </c>
      <c r="J6" s="28">
        <f>Textual!V6</f>
        <v>2</v>
      </c>
      <c r="K6" s="28">
        <f>Textual!X6</f>
        <v>2</v>
      </c>
      <c r="L6" s="28">
        <f>Textual!Z6</f>
        <v>2</v>
      </c>
      <c r="M6" s="31">
        <f t="shared" ref="M6" si="2">AVERAGE(B6:L6)</f>
        <v>2</v>
      </c>
      <c r="N6" s="28">
        <f t="shared" ref="N6" si="3">SUM(B6:L6)</f>
        <v>22</v>
      </c>
    </row>
    <row r="7" spans="1:14" x14ac:dyDescent="0.15">
      <c r="A7" s="28">
        <v>6</v>
      </c>
      <c r="B7" s="28">
        <f>Textual!F7</f>
        <v>2</v>
      </c>
      <c r="C7" s="28">
        <f>Textual!H7</f>
        <v>2</v>
      </c>
      <c r="D7" s="28">
        <f>Textual!J7</f>
        <v>2</v>
      </c>
      <c r="E7" s="28">
        <f>Textual!L7</f>
        <v>1</v>
      </c>
      <c r="F7" s="28">
        <f>Textual!N7</f>
        <v>2</v>
      </c>
      <c r="G7" s="28">
        <f>Textual!P7</f>
        <v>1</v>
      </c>
      <c r="H7" s="28">
        <f>Textual!R7</f>
        <v>2</v>
      </c>
      <c r="I7" s="28">
        <f>Textual!T7</f>
        <v>1</v>
      </c>
      <c r="J7" s="28">
        <f>Textual!V7</f>
        <v>1</v>
      </c>
      <c r="K7" s="28">
        <f>Textual!X7</f>
        <v>2</v>
      </c>
      <c r="L7" s="28">
        <f>Textual!Z7</f>
        <v>2</v>
      </c>
      <c r="M7" s="31">
        <f t="shared" ref="M7" si="4">AVERAGE(B7:L7)</f>
        <v>1.6363636363636365</v>
      </c>
      <c r="N7" s="28">
        <f t="shared" ref="N7" si="5">SUM(B7:L7)</f>
        <v>18</v>
      </c>
    </row>
    <row r="8" spans="1:14" x14ac:dyDescent="0.15">
      <c r="A8" s="28">
        <v>7</v>
      </c>
      <c r="B8" s="28">
        <f>Textual!F8</f>
        <v>2</v>
      </c>
      <c r="C8" s="28">
        <f>Textual!H8</f>
        <v>2</v>
      </c>
      <c r="D8" s="28">
        <f>Textual!J8</f>
        <v>2</v>
      </c>
      <c r="E8" s="28">
        <f>Textual!L8</f>
        <v>2</v>
      </c>
      <c r="F8" s="28">
        <f>Textual!N8</f>
        <v>2</v>
      </c>
      <c r="G8" s="28">
        <f>Textual!P8</f>
        <v>2</v>
      </c>
      <c r="H8" s="28">
        <f>Textual!R8</f>
        <v>2</v>
      </c>
      <c r="I8" s="28">
        <f>Textual!T8</f>
        <v>2</v>
      </c>
      <c r="J8" s="28">
        <f>Textual!V8</f>
        <v>2</v>
      </c>
      <c r="K8" s="28">
        <f>Textual!X8</f>
        <v>2</v>
      </c>
      <c r="L8" s="28">
        <f>Textual!Z8</f>
        <v>0</v>
      </c>
      <c r="M8" s="31">
        <f t="shared" ref="M8" si="6">AVERAGE(B8:L8)</f>
        <v>1.8181818181818181</v>
      </c>
      <c r="N8" s="28">
        <f t="shared" ref="N8" si="7">SUM(B8:L8)</f>
        <v>20</v>
      </c>
    </row>
    <row r="9" spans="1:14" x14ac:dyDescent="0.15">
      <c r="M9" s="31"/>
    </row>
    <row r="10" spans="1:14" x14ac:dyDescent="0.15">
      <c r="A10" s="39" t="s">
        <v>4</v>
      </c>
      <c r="B10" s="31">
        <f>AVERAGE(B2:B9)</f>
        <v>2</v>
      </c>
      <c r="C10" s="31">
        <f t="shared" ref="C10:N10" si="8">AVERAGE(C2:C9)</f>
        <v>2</v>
      </c>
      <c r="D10" s="31">
        <f t="shared" si="8"/>
        <v>2</v>
      </c>
      <c r="E10" s="31">
        <f t="shared" si="8"/>
        <v>1.7142857142857142</v>
      </c>
      <c r="F10" s="31">
        <f t="shared" si="8"/>
        <v>2</v>
      </c>
      <c r="G10" s="31">
        <f t="shared" si="8"/>
        <v>1.7142857142857142</v>
      </c>
      <c r="H10" s="31">
        <f t="shared" si="8"/>
        <v>1.8571428571428572</v>
      </c>
      <c r="I10" s="31">
        <f t="shared" si="8"/>
        <v>1.7142857142857142</v>
      </c>
      <c r="J10" s="31">
        <f t="shared" si="8"/>
        <v>1.8571428571428572</v>
      </c>
      <c r="K10" s="31">
        <f t="shared" si="8"/>
        <v>2</v>
      </c>
      <c r="L10" s="31">
        <f t="shared" si="8"/>
        <v>1.7142857142857142</v>
      </c>
      <c r="M10" s="31">
        <f t="shared" si="8"/>
        <v>1.8701298701298703</v>
      </c>
      <c r="N10" s="31">
        <f t="shared" si="8"/>
        <v>20.571428571428573</v>
      </c>
    </row>
  </sheetData>
  <sheetProtection sheet="1" objects="1" scenarios="1"/>
  <phoneticPr fontId="0" type="noConversion"/>
  <pageMargins left="0.5" right="0.5" top="1.25" bottom="0.5" header="0.3" footer="0.3"/>
  <pageSetup orientation="portrait" r:id="rId1"/>
  <headerFooter>
    <oddHeader>&amp;C&amp;"MS Sans Serif,Bold Italic"&amp;10SOUTHWESTERN OKLAHOMA STATE UNIVERSITY&amp;"MS Sans Serif,Bold"
EVALUATION OF TEACHER CANDIDATE
&amp;"MS Sans Serif,Bold Italic"Teacher Work Sample, Early Childhood&amp;"MS Sans Serif,Bold"
Fall 2022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75990-94AC-47FB-B47F-BC92F923C115}">
  <dimension ref="A1:AB8"/>
  <sheetViews>
    <sheetView zoomScaleNormal="100" workbookViewId="0">
      <selection activeCell="C8" sqref="C8"/>
    </sheetView>
  </sheetViews>
  <sheetFormatPr defaultRowHeight="10.5" x14ac:dyDescent="0.15"/>
  <cols>
    <col min="1" max="1" width="2.83203125" customWidth="1"/>
    <col min="2" max="2" width="12.83203125" customWidth="1"/>
    <col min="3" max="3" width="17" bestFit="1" customWidth="1"/>
    <col min="4" max="4" width="16.33203125" bestFit="1" customWidth="1"/>
    <col min="5" max="5" width="13" bestFit="1" customWidth="1"/>
    <col min="27" max="27" width="9.6640625" bestFit="1" customWidth="1"/>
    <col min="28" max="28" width="17.5" customWidth="1"/>
  </cols>
  <sheetData>
    <row r="1" spans="1:28" s="37" customFormat="1" ht="40.5" customHeight="1" x14ac:dyDescent="0.15">
      <c r="A1" s="37" t="s">
        <v>2</v>
      </c>
      <c r="B1" s="38" t="s">
        <v>35</v>
      </c>
      <c r="C1" s="38" t="s">
        <v>36</v>
      </c>
      <c r="D1" s="38" t="s">
        <v>37</v>
      </c>
      <c r="E1" s="38" t="s">
        <v>38</v>
      </c>
      <c r="F1" s="38" t="s">
        <v>39</v>
      </c>
      <c r="G1" s="38" t="s">
        <v>40</v>
      </c>
      <c r="H1" s="38" t="s">
        <v>41</v>
      </c>
      <c r="I1" s="38" t="s">
        <v>42</v>
      </c>
      <c r="J1" s="38" t="s">
        <v>43</v>
      </c>
      <c r="K1" s="38" t="s">
        <v>44</v>
      </c>
      <c r="L1" s="38" t="s">
        <v>45</v>
      </c>
      <c r="M1" s="38" t="s">
        <v>46</v>
      </c>
      <c r="N1" s="38" t="s">
        <v>47</v>
      </c>
      <c r="O1" s="38" t="s">
        <v>48</v>
      </c>
      <c r="P1" s="38" t="s">
        <v>49</v>
      </c>
      <c r="Q1" s="38" t="s">
        <v>50</v>
      </c>
      <c r="R1" s="38" t="s">
        <v>51</v>
      </c>
      <c r="S1" s="38" t="s">
        <v>52</v>
      </c>
      <c r="T1" s="38" t="s">
        <v>53</v>
      </c>
      <c r="U1" s="38" t="s">
        <v>54</v>
      </c>
      <c r="V1" s="38" t="s">
        <v>55</v>
      </c>
      <c r="W1" s="38" t="s">
        <v>56</v>
      </c>
      <c r="X1" s="38" t="s">
        <v>57</v>
      </c>
      <c r="Y1" s="38" t="s">
        <v>58</v>
      </c>
      <c r="Z1" s="38" t="s">
        <v>59</v>
      </c>
      <c r="AA1" s="38" t="s">
        <v>60</v>
      </c>
      <c r="AB1" s="38" t="s">
        <v>61</v>
      </c>
    </row>
    <row r="2" spans="1:28" s="32" customFormat="1" ht="13.5" customHeight="1" x14ac:dyDescent="0.15">
      <c r="A2" s="32">
        <v>1</v>
      </c>
      <c r="E2" s="32" t="s">
        <v>85</v>
      </c>
      <c r="F2" s="33">
        <v>2</v>
      </c>
      <c r="G2" s="32" t="s">
        <v>1</v>
      </c>
      <c r="H2" s="33">
        <v>2</v>
      </c>
      <c r="I2" s="32" t="s">
        <v>1</v>
      </c>
      <c r="J2" s="33">
        <v>2</v>
      </c>
      <c r="K2" s="32" t="s">
        <v>1</v>
      </c>
      <c r="L2" s="33">
        <v>2</v>
      </c>
      <c r="M2" s="32" t="s">
        <v>1</v>
      </c>
      <c r="N2" s="33">
        <v>2</v>
      </c>
      <c r="O2" s="32" t="s">
        <v>1</v>
      </c>
      <c r="P2" s="33">
        <v>2</v>
      </c>
      <c r="Q2" s="32" t="s">
        <v>1</v>
      </c>
      <c r="R2" s="33">
        <v>2</v>
      </c>
      <c r="S2" s="32" t="s">
        <v>1</v>
      </c>
      <c r="T2" s="33">
        <v>2</v>
      </c>
      <c r="U2" s="32" t="s">
        <v>1</v>
      </c>
      <c r="V2" s="33">
        <v>2</v>
      </c>
      <c r="W2" s="32" t="s">
        <v>1</v>
      </c>
      <c r="X2" s="33">
        <v>2</v>
      </c>
      <c r="Y2" s="32" t="s">
        <v>1</v>
      </c>
      <c r="Z2" s="33">
        <v>2</v>
      </c>
      <c r="AA2" s="32" t="s">
        <v>1</v>
      </c>
      <c r="AB2" s="42">
        <v>44902.945231481484</v>
      </c>
    </row>
    <row r="3" spans="1:28" s="32" customFormat="1" ht="13.5" customHeight="1" x14ac:dyDescent="0.15">
      <c r="A3" s="32">
        <v>2</v>
      </c>
      <c r="B3" s="32" t="s">
        <v>84</v>
      </c>
      <c r="E3" s="32" t="s">
        <v>86</v>
      </c>
      <c r="F3" s="33">
        <v>2</v>
      </c>
      <c r="G3" s="32" t="s">
        <v>1</v>
      </c>
      <c r="H3" s="33">
        <v>2</v>
      </c>
      <c r="I3" s="32" t="s">
        <v>1</v>
      </c>
      <c r="J3" s="33">
        <v>2</v>
      </c>
      <c r="K3" s="32" t="s">
        <v>1</v>
      </c>
      <c r="L3" s="33">
        <v>2</v>
      </c>
      <c r="M3" s="32" t="s">
        <v>1</v>
      </c>
      <c r="N3" s="33">
        <v>2</v>
      </c>
      <c r="O3" s="32" t="s">
        <v>1</v>
      </c>
      <c r="P3" s="33">
        <v>2</v>
      </c>
      <c r="Q3" s="32" t="s">
        <v>1</v>
      </c>
      <c r="R3" s="33">
        <v>2</v>
      </c>
      <c r="S3" s="32" t="s">
        <v>1</v>
      </c>
      <c r="T3" s="33">
        <v>2</v>
      </c>
      <c r="U3" s="32" t="s">
        <v>1</v>
      </c>
      <c r="V3" s="33">
        <v>2</v>
      </c>
      <c r="W3" s="32" t="s">
        <v>1</v>
      </c>
      <c r="X3" s="33">
        <v>2</v>
      </c>
      <c r="Y3" s="32" t="s">
        <v>1</v>
      </c>
      <c r="Z3" s="33">
        <v>2</v>
      </c>
      <c r="AA3" s="32" t="s">
        <v>1</v>
      </c>
      <c r="AB3" s="42">
        <v>44902.946273148147</v>
      </c>
    </row>
    <row r="4" spans="1:28" x14ac:dyDescent="0.15">
      <c r="A4" s="32">
        <v>3</v>
      </c>
      <c r="B4" s="32" t="s">
        <v>84</v>
      </c>
      <c r="C4" s="32"/>
      <c r="D4" s="32"/>
      <c r="E4" s="32" t="s">
        <v>87</v>
      </c>
      <c r="F4" s="33">
        <v>2</v>
      </c>
      <c r="G4" s="32" t="s">
        <v>1</v>
      </c>
      <c r="H4" s="33">
        <v>2</v>
      </c>
      <c r="I4" s="32" t="s">
        <v>1</v>
      </c>
      <c r="J4" s="33">
        <v>2</v>
      </c>
      <c r="K4" s="32" t="s">
        <v>1</v>
      </c>
      <c r="L4" s="33">
        <v>2</v>
      </c>
      <c r="M4" s="32" t="s">
        <v>1</v>
      </c>
      <c r="N4" s="33">
        <v>2</v>
      </c>
      <c r="O4" s="32" t="s">
        <v>1</v>
      </c>
      <c r="P4" s="33">
        <v>2</v>
      </c>
      <c r="Q4" s="32" t="s">
        <v>1</v>
      </c>
      <c r="R4" s="33">
        <v>2</v>
      </c>
      <c r="S4" s="32" t="s">
        <v>1</v>
      </c>
      <c r="T4" s="33">
        <v>2</v>
      </c>
      <c r="U4" s="32" t="s">
        <v>1</v>
      </c>
      <c r="V4" s="33">
        <v>2</v>
      </c>
      <c r="W4" s="32" t="s">
        <v>1</v>
      </c>
      <c r="X4" s="33">
        <v>2</v>
      </c>
      <c r="Y4" s="32" t="s">
        <v>1</v>
      </c>
      <c r="Z4" s="33">
        <v>2</v>
      </c>
      <c r="AA4" s="32" t="s">
        <v>1</v>
      </c>
      <c r="AB4" s="42">
        <v>44902.947141203702</v>
      </c>
    </row>
    <row r="5" spans="1:28" x14ac:dyDescent="0.15">
      <c r="A5" s="32">
        <v>4</v>
      </c>
      <c r="B5" s="32" t="s">
        <v>84</v>
      </c>
      <c r="C5" s="32"/>
      <c r="D5" s="32"/>
      <c r="E5" s="32" t="s">
        <v>88</v>
      </c>
      <c r="F5" s="33">
        <v>2</v>
      </c>
      <c r="G5" s="32" t="s">
        <v>1</v>
      </c>
      <c r="H5" s="33">
        <v>2</v>
      </c>
      <c r="I5" s="32" t="s">
        <v>1</v>
      </c>
      <c r="J5" s="33">
        <v>2</v>
      </c>
      <c r="K5" s="32" t="s">
        <v>1</v>
      </c>
      <c r="L5" s="33">
        <v>1</v>
      </c>
      <c r="M5" s="32" t="s">
        <v>1</v>
      </c>
      <c r="N5" s="33">
        <v>2</v>
      </c>
      <c r="O5" s="32" t="s">
        <v>1</v>
      </c>
      <c r="P5" s="33">
        <v>1</v>
      </c>
      <c r="Q5" s="32" t="s">
        <v>1</v>
      </c>
      <c r="R5" s="33">
        <v>1</v>
      </c>
      <c r="S5" s="32" t="s">
        <v>1</v>
      </c>
      <c r="T5" s="33">
        <v>1</v>
      </c>
      <c r="U5" s="32" t="s">
        <v>1</v>
      </c>
      <c r="V5" s="33">
        <v>2</v>
      </c>
      <c r="W5" s="32" t="s">
        <v>1</v>
      </c>
      <c r="X5" s="33">
        <v>2</v>
      </c>
      <c r="Y5" s="32" t="s">
        <v>1</v>
      </c>
      <c r="Z5" s="33">
        <v>2</v>
      </c>
      <c r="AA5" s="32" t="s">
        <v>1</v>
      </c>
      <c r="AB5" s="42">
        <v>44902.948599537034</v>
      </c>
    </row>
    <row r="6" spans="1:28" x14ac:dyDescent="0.15">
      <c r="A6" s="32">
        <v>5</v>
      </c>
      <c r="B6" t="s">
        <v>84</v>
      </c>
      <c r="E6" t="s">
        <v>1</v>
      </c>
      <c r="F6">
        <v>2</v>
      </c>
      <c r="G6" t="s">
        <v>83</v>
      </c>
      <c r="H6">
        <v>2</v>
      </c>
      <c r="I6" t="s">
        <v>89</v>
      </c>
      <c r="J6">
        <v>2</v>
      </c>
      <c r="K6" t="s">
        <v>90</v>
      </c>
      <c r="L6">
        <v>2</v>
      </c>
      <c r="M6" t="s">
        <v>91</v>
      </c>
      <c r="N6">
        <v>2</v>
      </c>
      <c r="O6" t="s">
        <v>80</v>
      </c>
      <c r="P6">
        <v>2</v>
      </c>
      <c r="Q6" t="s">
        <v>92</v>
      </c>
      <c r="R6">
        <v>2</v>
      </c>
      <c r="S6" t="s">
        <v>93</v>
      </c>
      <c r="T6">
        <v>2</v>
      </c>
      <c r="U6" t="s">
        <v>94</v>
      </c>
      <c r="V6">
        <v>2</v>
      </c>
      <c r="W6" t="s">
        <v>95</v>
      </c>
      <c r="X6">
        <v>2</v>
      </c>
      <c r="Y6" t="s">
        <v>81</v>
      </c>
      <c r="Z6">
        <v>2</v>
      </c>
      <c r="AA6" t="s">
        <v>82</v>
      </c>
      <c r="AB6" s="43">
        <v>44911.508472222224</v>
      </c>
    </row>
    <row r="7" spans="1:28" x14ac:dyDescent="0.15">
      <c r="A7" s="32">
        <v>6</v>
      </c>
      <c r="B7" t="s">
        <v>84</v>
      </c>
      <c r="E7" t="s">
        <v>88</v>
      </c>
      <c r="F7">
        <v>2</v>
      </c>
      <c r="G7" t="s">
        <v>1</v>
      </c>
      <c r="H7">
        <v>2</v>
      </c>
      <c r="I7" t="s">
        <v>1</v>
      </c>
      <c r="J7">
        <v>2</v>
      </c>
      <c r="K7" t="s">
        <v>1</v>
      </c>
      <c r="L7">
        <v>1</v>
      </c>
      <c r="M7" t="s">
        <v>1</v>
      </c>
      <c r="N7">
        <v>2</v>
      </c>
      <c r="O7" t="s">
        <v>1</v>
      </c>
      <c r="P7">
        <v>1</v>
      </c>
      <c r="Q7" t="s">
        <v>1</v>
      </c>
      <c r="R7">
        <v>2</v>
      </c>
      <c r="S7" t="s">
        <v>1</v>
      </c>
      <c r="T7">
        <v>1</v>
      </c>
      <c r="U7" t="s">
        <v>1</v>
      </c>
      <c r="V7">
        <v>1</v>
      </c>
      <c r="W7" t="s">
        <v>1</v>
      </c>
      <c r="X7">
        <v>2</v>
      </c>
      <c r="Y7" t="s">
        <v>1</v>
      </c>
      <c r="Z7">
        <v>2</v>
      </c>
      <c r="AA7" t="s">
        <v>1</v>
      </c>
      <c r="AB7" s="43">
        <v>44912.948020833333</v>
      </c>
    </row>
    <row r="8" spans="1:28" x14ac:dyDescent="0.15">
      <c r="A8">
        <v>7</v>
      </c>
      <c r="B8" t="s">
        <v>84</v>
      </c>
      <c r="E8" t="s">
        <v>96</v>
      </c>
      <c r="F8">
        <v>2</v>
      </c>
      <c r="G8" t="s">
        <v>97</v>
      </c>
      <c r="H8">
        <v>2</v>
      </c>
      <c r="I8" t="s">
        <v>98</v>
      </c>
      <c r="J8">
        <v>2</v>
      </c>
      <c r="K8" t="s">
        <v>99</v>
      </c>
      <c r="L8">
        <v>2</v>
      </c>
      <c r="M8" t="s">
        <v>100</v>
      </c>
      <c r="N8">
        <v>2</v>
      </c>
      <c r="O8" t="s">
        <v>101</v>
      </c>
      <c r="P8">
        <v>2</v>
      </c>
      <c r="Q8" t="s">
        <v>102</v>
      </c>
      <c r="R8">
        <v>2</v>
      </c>
      <c r="S8" t="s">
        <v>103</v>
      </c>
      <c r="T8">
        <v>2</v>
      </c>
      <c r="U8" t="s">
        <v>104</v>
      </c>
      <c r="V8">
        <v>2</v>
      </c>
      <c r="W8" t="s">
        <v>105</v>
      </c>
      <c r="X8">
        <v>2</v>
      </c>
      <c r="Y8" t="s">
        <v>106</v>
      </c>
      <c r="Z8">
        <v>0</v>
      </c>
      <c r="AA8" t="s">
        <v>1</v>
      </c>
      <c r="AB8" s="43">
        <v>44914.409236111111</v>
      </c>
    </row>
  </sheetData>
  <sheetProtection sheet="1" objects="1" scenarios="1"/>
  <pageMargins left="0.5" right="0.5" top="1.25" bottom="0.5" header="0.3" footer="0.3"/>
  <pageSetup orientation="portrait" r:id="rId1"/>
  <headerFooter>
    <oddHeader>&amp;C&amp;"MS Sans Serif,Bold Italic"&amp;10SOUTHWESTERN OKLAHOMA STATE UNIVERSITY&amp;"MS Sans Serif,Bold"
EVALUATION OF TEACHER CANDIDATE
&amp;"MS Sans Serif,Bold Italic"Teacher Work Sample, Early Childhood&amp;"MS Sans Serif,Bold"
Fall 2022</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955253A3851454A953AB47959F195CE" ma:contentTypeVersion="16" ma:contentTypeDescription="Create a new document." ma:contentTypeScope="" ma:versionID="6cb5b9c09331e942b10ccbc9a34f2dae">
  <xsd:schema xmlns:xsd="http://www.w3.org/2001/XMLSchema" xmlns:xs="http://www.w3.org/2001/XMLSchema" xmlns:p="http://schemas.microsoft.com/office/2006/metadata/properties" xmlns:ns2="ff17b072-a641-4163-845d-6bc934424af4" xmlns:ns3="4ea68dd0-e2a5-4487-9a57-56deb1000fd9" targetNamespace="http://schemas.microsoft.com/office/2006/metadata/properties" ma:root="true" ma:fieldsID="b0af57cc8792867e30196f325e3f8d67" ns2:_="" ns3:_="">
    <xsd:import namespace="ff17b072-a641-4163-845d-6bc934424af4"/>
    <xsd:import namespace="4ea68dd0-e2a5-4487-9a57-56deb1000fd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17b072-a641-4163-845d-6bc934424a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8294601-c2b2-488f-94d6-ab1689ed69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ea68dd0-e2a5-4487-9a57-56deb1000fd9"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5f6df73-a876-4ede-b889-e80484c5bd42}" ma:internalName="TaxCatchAll" ma:showField="CatchAllData" ma:web="4ea68dd0-e2a5-4487-9a57-56deb1000f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f17b072-a641-4163-845d-6bc934424af4">
      <Terms xmlns="http://schemas.microsoft.com/office/infopath/2007/PartnerControls"/>
    </lcf76f155ced4ddcb4097134ff3c332f>
    <TaxCatchAll xmlns="4ea68dd0-e2a5-4487-9a57-56deb1000fd9" xsi:nil="true"/>
  </documentManagement>
</p:properties>
</file>

<file path=customXml/itemProps1.xml><?xml version="1.0" encoding="utf-8"?>
<ds:datastoreItem xmlns:ds="http://schemas.openxmlformats.org/officeDocument/2006/customXml" ds:itemID="{B1081374-54FF-4FC3-9752-30D45FF04934}">
  <ds:schemaRefs>
    <ds:schemaRef ds:uri="http://schemas.microsoft.com/sharepoint/v3/contenttype/forms"/>
  </ds:schemaRefs>
</ds:datastoreItem>
</file>

<file path=customXml/itemProps2.xml><?xml version="1.0" encoding="utf-8"?>
<ds:datastoreItem xmlns:ds="http://schemas.openxmlformats.org/officeDocument/2006/customXml" ds:itemID="{7E0D3847-BEC7-4D48-9355-CD241839F3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17b072-a641-4163-845d-6bc934424af4"/>
    <ds:schemaRef ds:uri="4ea68dd0-e2a5-4487-9a57-56deb1000f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F53BD8-17DD-470D-8901-E9F69D2AFCA4}">
  <ds:schemaRefs>
    <ds:schemaRef ds:uri="http://schemas.microsoft.com/office/2006/metadata/properties"/>
    <ds:schemaRef ds:uri="http://schemas.microsoft.com/office/infopath/2007/PartnerControls"/>
    <ds:schemaRef ds:uri="ff17b072-a641-4163-845d-6bc934424af4"/>
    <ds:schemaRef ds:uri="4ea68dd0-e2a5-4487-9a57-56deb1000fd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Item Analysis</vt:lpstr>
      <vt:lpstr>Numeric</vt:lpstr>
      <vt:lpstr>Textual</vt:lpstr>
      <vt:lpstr>'Item 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Kari</dc:creator>
  <cp:lastModifiedBy>Aguinaga, Veronica</cp:lastModifiedBy>
  <cp:lastPrinted>2022-05-03T17:40:46Z</cp:lastPrinted>
  <dcterms:created xsi:type="dcterms:W3CDTF">2019-03-05T14:16:01Z</dcterms:created>
  <dcterms:modified xsi:type="dcterms:W3CDTF">2023-05-08T19:54:23Z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0x010100A955253A3851454A953AB47959F195CE</vt:lpwstr>
  </property>
  <property fmtid="{D5CDD505-2E9C-101B-9397-08002B2CF9AE}" pid="3" name="MediaServiceImageTags">
    <vt:lpwstr/>
  </property>
</Properties>
</file>