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Fall 2021 CAEP TWS\"/>
    </mc:Choice>
  </mc:AlternateContent>
  <xr:revisionPtr revIDLastSave="0" documentId="13_ncr:1_{401B1B71-4E2B-4EB3-A52B-24275EF600E6}"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Textual" sheetId="5" r:id="rId2"/>
    <sheet name="Numeric" sheetId="6" r:id="rId3"/>
  </sheets>
  <definedNames>
    <definedName name="SCP27B2" localSheetId="0">'Item Analysis'!$A$6</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9" i="3" l="1"/>
  <c r="C58" i="3"/>
  <c r="C57" i="3"/>
  <c r="C54" i="3"/>
  <c r="C53" i="3"/>
  <c r="C52" i="3"/>
  <c r="C49" i="3"/>
  <c r="C48" i="3"/>
  <c r="C47" i="3"/>
  <c r="C44" i="3"/>
  <c r="C43" i="3"/>
  <c r="C42" i="3"/>
  <c r="C37" i="3"/>
  <c r="C34" i="3"/>
  <c r="C33" i="3"/>
  <c r="C32" i="3"/>
  <c r="C29" i="3"/>
  <c r="C28" i="3"/>
  <c r="C27" i="3"/>
  <c r="C24" i="3"/>
  <c r="C23" i="3"/>
  <c r="C22" i="3"/>
  <c r="C19" i="3"/>
  <c r="C18" i="3"/>
  <c r="C17" i="3"/>
  <c r="C14" i="3"/>
  <c r="C13" i="3"/>
  <c r="C12" i="3"/>
  <c r="C15" i="3" s="1"/>
  <c r="C9" i="3"/>
  <c r="C8" i="3"/>
  <c r="C7" i="3"/>
  <c r="C10" i="3" s="1"/>
  <c r="L7" i="6"/>
  <c r="K7" i="6"/>
  <c r="J7" i="6"/>
  <c r="I7" i="6"/>
  <c r="H7" i="6"/>
  <c r="G7" i="6"/>
  <c r="F7" i="6"/>
  <c r="E7" i="6"/>
  <c r="D7" i="6"/>
  <c r="C7" i="6"/>
  <c r="M7" i="6" s="1"/>
  <c r="M9" i="6" s="1"/>
  <c r="B7" i="6"/>
  <c r="C39" i="3" l="1"/>
  <c r="C38" i="3"/>
  <c r="D9" i="6" l="1"/>
  <c r="L9" i="6"/>
  <c r="H9" i="6"/>
  <c r="E9" i="6"/>
  <c r="I9" i="6"/>
  <c r="B9" i="6"/>
  <c r="F9" i="6"/>
  <c r="J9" i="6"/>
  <c r="C9" i="6"/>
  <c r="G9" i="6"/>
  <c r="K9" i="6"/>
  <c r="N7" i="6"/>
  <c r="N9" i="6" s="1"/>
  <c r="C45" i="3" l="1"/>
  <c r="C35" i="3"/>
  <c r="C60" i="3" l="1"/>
  <c r="C55" i="3"/>
  <c r="D53" i="3" s="1"/>
  <c r="C20" i="3" l="1"/>
  <c r="D17" i="3" s="1"/>
  <c r="D57" i="3"/>
  <c r="D52" i="3"/>
  <c r="D58" i="3"/>
  <c r="C25" i="3"/>
  <c r="D24" i="3" s="1"/>
  <c r="D59" i="3"/>
  <c r="D44" i="3"/>
  <c r="D54" i="3"/>
  <c r="D33" i="3"/>
  <c r="D12" i="3"/>
  <c r="C40" i="3"/>
  <c r="D38" i="3" s="1"/>
  <c r="C50" i="3"/>
  <c r="D49" i="3" s="1"/>
  <c r="C30" i="3"/>
  <c r="D29" i="3" s="1"/>
  <c r="D18" i="3" l="1"/>
  <c r="D19" i="3"/>
  <c r="D23" i="3"/>
  <c r="D60" i="3"/>
  <c r="D27" i="3"/>
  <c r="D47" i="3"/>
  <c r="A15" i="3"/>
  <c r="D42" i="3"/>
  <c r="D37" i="3"/>
  <c r="D43" i="3"/>
  <c r="D48" i="3"/>
  <c r="D14" i="3"/>
  <c r="D22" i="3"/>
  <c r="D32" i="3"/>
  <c r="D34" i="3"/>
  <c r="D28" i="3"/>
  <c r="D39" i="3"/>
  <c r="A35" i="3"/>
  <c r="D13" i="3"/>
  <c r="D9" i="3"/>
  <c r="D8" i="3"/>
  <c r="D55" i="3"/>
  <c r="D7" i="3"/>
  <c r="A10" i="3"/>
  <c r="D40" i="3" l="1"/>
  <c r="D20" i="3"/>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<sst xmlns="http://schemas.openxmlformats.org/spreadsheetml/2006/main" count="140" uniqueCount="92">
  <si>
    <t>#</t>
  </si>
  <si>
    <t>Mean</t>
  </si>
  <si>
    <t>Mean:</t>
  </si>
  <si>
    <t>SOUTHWESTERN OKLAHOMA STATE UNIVERSITY</t>
  </si>
  <si>
    <t>EVALUATION OF TEACHER CANDIDATE</t>
  </si>
  <si>
    <t>Count</t>
  </si>
  <si>
    <t>Pct</t>
  </si>
  <si>
    <t>Total</t>
  </si>
  <si>
    <t>TWS01</t>
  </si>
  <si>
    <t>TWS02</t>
  </si>
  <si>
    <t>TWS03</t>
  </si>
  <si>
    <t>TWS04</t>
  </si>
  <si>
    <t>TWS05</t>
  </si>
  <si>
    <t>TWS06</t>
  </si>
  <si>
    <t>TWS07</t>
  </si>
  <si>
    <t>TWS08</t>
  </si>
  <si>
    <t>TWS09</t>
  </si>
  <si>
    <t>TWS10</t>
  </si>
  <si>
    <t>TWS11</t>
  </si>
  <si>
    <t>Score Possible 22</t>
  </si>
  <si>
    <t>TOTAL SCORE out of 22 possible points</t>
  </si>
  <si>
    <t>Teacher Work Sample, English</t>
  </si>
  <si>
    <t xml:space="preserve">Target (2 pts.):  The candidate describes two or more adaptations for special populations (students with exceptionalities, gifted, ELLs and/or delayed learners).  </t>
  </si>
  <si>
    <t>Acceptable (1 pt.):  The candidate describes one adaptation for special populations (students with exceptionalities, gifted, ELLs, and/or delayed learners).</t>
  </si>
  <si>
    <t>Acceptable (1 pt.):  The candidate recognizes an area in need of improvement.  The candidate demonstrates understanding in identifying specific areas of future professional development.</t>
  </si>
  <si>
    <t>Acceptable (1 pt.):  The candidate has 6-10 errors in grammar, usage, and mechanics in the teacher work sample.</t>
  </si>
  <si>
    <t>Unacceptable (0 pts.):  The candidate has more than 10 errors in grammar, usage, and mechanics in the teacher work sample.</t>
  </si>
  <si>
    <t>Teacher Work Sample, History</t>
  </si>
  <si>
    <t xml:space="preserve">1. Classroom Environment and Student Demographics                                                                                       (NCSS 4; INTASC 2; CAEP 1.4)                                                                                 </t>
  </si>
  <si>
    <r>
      <t xml:space="preserve">Target (2 pts.):  </t>
    </r>
    <r>
      <rPr>
        <sz val="11"/>
        <color rgb="FF000000"/>
        <rFont val="Arial"/>
        <family val="2"/>
      </rPr>
      <t>The candidate provides a description of the classroom environment, including these 5 components:  resources; classroom arrangement; student demographics, culture, and accommodations.</t>
    </r>
  </si>
  <si>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</si>
  <si>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</si>
  <si>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2. Introduction of Unit
(NCSS 2a; INTASC 4; CAEP 1.4, 3.5)</t>
  </si>
  <si>
    <r>
      <t xml:space="preserve">Target (2 pts.):  </t>
    </r>
    <r>
      <rPr>
        <sz val="11"/>
        <color rgb="FF000000"/>
        <rFont val="Arial"/>
        <family val="2"/>
      </rPr>
      <t>The candidate includes an extensive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r>
  </si>
  <si>
    <t>Acceptable (1 pt.): The candidate includes a complete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</si>
  <si>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the students, learning theory, connections across curriculum, and the learning community.  </t>
  </si>
  <si>
    <t>3. Factors Influencing Instruction
(NCSS 2c; INTASC 7; CAEP 1.5)</t>
  </si>
  <si>
    <r>
      <t>Target (2 pts.):  The candidate describes 2 or more factors that influences unit instruction:  students</t>
    </r>
    <r>
      <rPr>
        <sz val="11"/>
        <color rgb="FF000000"/>
        <rFont val="Arial"/>
        <family val="2"/>
      </rPr>
      <t>’ needs, interests, resources, time limits, candidate’s personal strengths, and/or required curriculum.</t>
    </r>
  </si>
  <si>
    <t>Acceptable (1 pt.):  The candidate describes 1 factor that influences unit instruction:  students’ needs, interests, resources, time limits, candidate’s personal strengths, or required curriculum.</t>
  </si>
  <si>
    <t xml:space="preserve">Unacceptable (0 pts.):  The candidate does not describe a factor(s) that influences unit instruction, such as students’ needs, interests, resources, time limits, candidate’s personal strengths, and/or required curriculum.  </t>
  </si>
  <si>
    <t>4. Specific Instructional Strategies
(NCSS 3c; INTASC 8; CAEP 1.5)</t>
  </si>
  <si>
    <r>
      <t xml:space="preserve">Target (2 pts.):   </t>
    </r>
    <r>
      <rPr>
        <sz val="11"/>
        <color rgb="FF000000"/>
        <rFont val="Arial"/>
        <family val="2"/>
      </rPr>
      <t>The candidate includes 4 or more instructional strategies, which are inclusive and engaging for students.</t>
    </r>
  </si>
  <si>
    <t>Acceptable (1 pt.):  The candidate includes 3 instructional strategies, which are inclusive and engaging for students.</t>
  </si>
  <si>
    <t xml:space="preserve">Unacceptable (0 pts.):  The candidate includes less than 3 instructional strategies.  </t>
  </si>
  <si>
    <t>5. Integration of Technology into Teaching and Learning
(NCSS 2e; INTASC 6; CAEP 1.2. 1.3, 1.5, 3.5, 4.1)</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</si>
  <si>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</si>
  <si>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</si>
  <si>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</si>
  <si>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6. Assessments Tables &amp; Analysis of Results
(NCSS 3;  INTASC 6; CAEP 1.2, 1.3, 1.5, 3.5, 4.1)</t>
  </si>
  <si>
    <r>
      <t>Target (2 pts.):  The candidate uses extensive and ongoing assessments throughout the unit:  pretest, formative, and summative/posttest.  A complete analysi</t>
    </r>
    <r>
      <rPr>
        <sz val="11"/>
        <color rgb="FF000000"/>
        <rFont val="Arial"/>
        <family val="2"/>
      </rPr>
      <t xml:space="preserve">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r>
  </si>
  <si>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</si>
  <si>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</si>
  <si>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7. Adaptations for Special Populations
(NCSS 4a; INTASC 1; CAEP 1.1, 3.5)</t>
  </si>
  <si>
    <t>Unacceptable (0 pts.):  The candidate does not describe an adaptation(s) for special populations (students with exceptionalities, gifted, ELLs, and/or delayed learners).</t>
  </si>
  <si>
    <t>8. Classroom Management
(NCSS 4b; INTASC 3; CAEP 1.4, 2.3)</t>
  </si>
  <si>
    <r>
      <t xml:space="preserve">Target (2 pts.):  </t>
    </r>
    <r>
      <rPr>
        <sz val="11"/>
        <color rgb="FF000000"/>
        <rFont val="Arial"/>
        <family val="2"/>
      </rPr>
      <t xml:space="preserve">The candidate discusses 3 components of the classroom management plan and includes how the plan supports student learning. </t>
    </r>
  </si>
  <si>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</si>
  <si>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</si>
  <si>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9. Recommendations for Improvement
(NCSS 5; INTASC 9; CAEP 1.2, 1.5, 3.6)</t>
  </si>
  <si>
    <r>
      <t xml:space="preserve">Target (2 pts.):  </t>
    </r>
    <r>
      <rPr>
        <sz val="11"/>
        <color rgb="FF000000"/>
        <rFont val="Arial"/>
        <family val="2"/>
      </rPr>
      <t>The candidate articulates 2 areas in need of personal improvement during future instruction and/or through professional development opportunities</t>
    </r>
  </si>
  <si>
    <t>Unacceptable (0 pts.): The candidate does not articulate an area(s) in need of personal improvement during future instruction and/or through professional development opportunities.</t>
  </si>
  <si>
    <t>10. Lesson Plan Format
(NCSS 1; INTASC 5; CAEP 1.3, 3.5)</t>
  </si>
  <si>
    <r>
      <t xml:space="preserve">Target (2 pts.):  </t>
    </r>
    <r>
      <rPr>
        <sz val="11"/>
        <color rgb="FF000000"/>
        <rFont val="Arial"/>
        <family val="2"/>
      </rPr>
      <t>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r>
  </si>
  <si>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</si>
  <si>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t>
  </si>
  <si>
    <t xml:space="preserve">11. Grammar, Usage, and Mechanics                                                            </t>
  </si>
  <si>
    <r>
      <t xml:space="preserve">Target (2 pts.):  </t>
    </r>
    <r>
      <rPr>
        <sz val="11"/>
        <color rgb="FF000000"/>
        <rFont val="Arial"/>
        <family val="2"/>
      </rPr>
      <t>The candidate has no more than five errors in grammar, usage, and mechanics in the teacher work sample.</t>
    </r>
  </si>
  <si>
    <t>NV</t>
  </si>
  <si>
    <t>Semeser/Year:</t>
  </si>
  <si>
    <t>Teacher Candidate:</t>
  </si>
  <si>
    <t>University Supervisor:</t>
  </si>
  <si>
    <t>Cooperating Teacher:</t>
  </si>
  <si>
    <t>1. Classroom Environment and Student Demographics (NCSS 4; INTASC 2; CAEP 1.4)</t>
  </si>
  <si>
    <t>Comments:</t>
  </si>
  <si>
    <t>2. Introduction of Unit (NCSS 2a; INTASC 4; CAEP 1.4, 3.5)</t>
  </si>
  <si>
    <t>3. Factors Influencing Instruction (NCSS 2c; INTASC 7; CAEP 1.5)</t>
  </si>
  <si>
    <t>4. Specific Instructional Strategies (NCSS 3c; INTASC 8; CAEP 1.5)</t>
  </si>
  <si>
    <t>5. Integration of Technology into Teaching and Learning (NCSS 2e; INTASC 6; CAEP 1.2. 1.3, 1.5, 3.5, 4.1)</t>
  </si>
  <si>
    <t>6. Assessments Tables &amp; Analysis of Results (NCSS 3; INTASC 6; CAEP 1.2, 1.3, 1.5, 3.5, 4.1)</t>
  </si>
  <si>
    <t>7. Adaptations for Special Populations (NCSS 4a; INTASC 1; CAEP 1.1, 3.5)</t>
  </si>
  <si>
    <t>8. Classroom Management (NCSS 4b; INTASC 3; CAEP 1.4, 2.3)</t>
  </si>
  <si>
    <t>9. Recommendations for Improvement (NCSS 5; INTASC 9; CAEP 1.2, 1.5, 3.6)</t>
  </si>
  <si>
    <t>10. Lesson Plan Format (NCSS 1; INTASC 5; CAEP 1.3, 3.5)</t>
  </si>
  <si>
    <t>11. Grammar, Usage, and Mechanics</t>
  </si>
  <si>
    <t>SubmitDate</t>
  </si>
  <si>
    <t>Fall 2021</t>
  </si>
  <si>
    <t>Good detail.</t>
  </si>
  <si>
    <t>Good variety of strategies.</t>
  </si>
  <si>
    <t>Technology used by students and teacher.</t>
  </si>
  <si>
    <t>Well-managed classroom.  Positive classroom climate.</t>
  </si>
  <si>
    <t>Nice detail.</t>
  </si>
  <si>
    <t>2021/12/06 11:32:44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</si>
</sst>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applyAlignment="0">
      <alignment vertical="top" wrapText="1"/>
      <protection locked="0"/>
    </xf>
  </cellStyleXfs>
  <cellXfs count="69">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11" fillId="0" borderId="16" xfId="0" applyFont="1" applyFill="1" applyBorder="1" applyAlignment="1">
      <alignment vertical="center" wrapText="1"/>
      <protection locked="0"/>
    </xf>
    <xf numFmtId="0" fontId="11" fillId="0" borderId="17" xfId="0" applyFont="1" applyFill="1" applyBorder="1" applyAlignment="1">
      <alignment vertical="center" wrapText="1"/>
      <protection locked="0"/>
    </xf>
    <xf numFmtId="0" fontId="10" fillId="0" borderId="17" xfId="0" applyFont="1" applyFill="1" applyBorder="1" applyAlignment="1">
      <alignment vertical="center" wrapText="1"/>
      <protection locked="0"/>
    </xf>
    <xf numFmtId="0" fontId="11" fillId="0" borderId="18" xfId="0" applyFont="1" applyFill="1" applyBorder="1" applyAlignment="1">
      <alignment vertical="center" wrapText="1"/>
      <protection locked="0"/>
    </xf>
    <xf numFmtId="0" fontId="11" fillId="0" borderId="19" xfId="0" applyFont="1" applyFill="1" applyBorder="1" applyAlignment="1">
      <alignment vertical="center" wrapText="1"/>
      <protection locked="0"/>
    </xf>
    <xf numFmtId="0" fontId="10" fillId="0" borderId="19" xfId="0" applyFont="1" applyFill="1" applyBorder="1" applyAlignment="1">
      <alignment vertical="center" wrapText="1"/>
      <protection locked="0"/>
    </xf>
    <xf numFmtId="0" fontId="0" fillId="0" borderId="0" xfId="0" applyNumberFormat="1" applyAlignment="1">
      <alignment horizontal="center" vertical="top"/>
      <protection locked="0"/>
    </xf>
    <xf numFmtId="0" fontId="0" fillId="0" borderId="0" xfId="0" applyAlignment="1">
      <alignment horizontal="center" vertical="top"/>
      <protection locked="0"/>
    </xf>
    <xf numFmtId="49" fontId="0" fillId="0" borderId="0" xfId="0" applyNumberFormat="1"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left" vertical="top"/>
      <protection locked="0"/>
    </xf>
    <xf numFmtId="0" fontId="0" fillId="0" borderId="0" xfId="0" applyNumberFormat="1" applyAlignment="1" applyProtection="1">
      <alignment horizontal="right" vertical="top"/>
      <protection locked="0"/>
    </xf>
    <xf numFmtId="1" fontId="0" fillId="0" borderId="0" xfId="0" applyNumberFormat="1" applyAlignment="1" applyProtection="1">
      <alignment horizontal="center" vertical="top" wrapText="1"/>
      <protection hidden="1"/>
    </xf>
    <xf numFmtId="0" fontId="0" fillId="0" borderId="0" xfId="0" applyNumberFormat="1" applyAlignment="1" applyProtection="1">
      <alignment horizontal="center" vertical="top" wrapText="1"/>
      <protection hidden="1"/>
    </xf>
    <xf numFmtId="0" fontId="0" fillId="0" borderId="0" xfId="0" applyAlignment="1" applyProtection="1">
      <alignment horizontal="center" vertical="top"/>
      <protection locked="0"/>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topLeftCell="A22" zoomScaleNormal="100" workbookViewId="0">
      <selection activeCell="A4" sqref="A4:D4"/>
    </sheetView>
  </sheetViews>
  <sheetFormatPr defaultColWidth="9.28515625" defaultRowHeight="14.4" x14ac:dyDescent="0.2"/>
  <cols>
    <col min="1" max="1" width="24" style="7" customWidth="1"/>
    <col min="2" max="2" width="76.71093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59" t="s">
        <v>3</v>
      </c>
      <c r="B1" s="60"/>
      <c r="C1" s="60"/>
      <c r="D1" s="60"/>
      <c r="E1" s="1"/>
      <c r="F1" s="1"/>
      <c r="G1" s="1"/>
      <c r="H1" s="1"/>
      <c r="I1" s="1"/>
      <c r="J1" s="1"/>
      <c r="K1" s="1"/>
      <c r="L1" s="1"/>
      <c r="M1" s="1"/>
    </row>
    <row r="2" spans="1:13" s="2" customFormat="1" x14ac:dyDescent="0.2">
      <c r="A2" s="61" t="s">
        <v>4</v>
      </c>
      <c r="B2" s="60"/>
      <c r="C2" s="60"/>
      <c r="D2" s="60"/>
      <c r="E2" s="3"/>
      <c r="F2" s="3"/>
      <c r="G2" s="3"/>
      <c r="H2" s="3"/>
      <c r="I2" s="3"/>
      <c r="J2" s="3"/>
      <c r="K2" s="3"/>
      <c r="L2" s="3"/>
      <c r="M2" s="3"/>
    </row>
    <row r="3" spans="1:13" s="2" customFormat="1" x14ac:dyDescent="0.2">
      <c r="A3" s="59" t="s">
        <v>21</v>
      </c>
      <c r="B3" s="60"/>
      <c r="C3" s="60"/>
      <c r="D3" s="60"/>
      <c r="E3" s="1"/>
      <c r="F3" s="1"/>
      <c r="G3" s="1"/>
      <c r="H3" s="1"/>
      <c r="I3" s="1"/>
      <c r="J3" s="1"/>
      <c r="K3" s="1"/>
      <c r="L3" s="1"/>
      <c r="M3" s="1"/>
    </row>
    <row r="4" spans="1:13" s="2" customFormat="1" x14ac:dyDescent="0.2">
      <c r="A4" s="61" t="s">
        <v>85</v>
      </c>
      <c r="B4" s="60"/>
      <c r="C4" s="60"/>
      <c r="D4" s="60"/>
      <c r="E4" s="3"/>
      <c r="F4" s="3"/>
      <c r="G4" s="3"/>
      <c r="H4" s="3"/>
      <c r="I4" s="3"/>
      <c r="J4" s="3"/>
      <c r="K4" s="3"/>
      <c r="L4" s="3"/>
      <c r="M4" s="3"/>
    </row>
    <row r="5" spans="1:13" hidden="1" x14ac:dyDescent="0.2"/>
    <row r="6" spans="1:13" ht="15" customHeight="1" thickBot="1" x14ac:dyDescent="0.35">
      <c r="A6" s="4"/>
      <c r="B6" s="4"/>
      <c r="C6" s="5" t="s">
        <v>5</v>
      </c>
      <c r="D6" s="6" t="s">
        <v>6</v>
      </c>
    </row>
    <row r="7" spans="1:13" ht="75.75" customHeight="1" thickBot="1" x14ac:dyDescent="0.35">
      <c r="A7" s="57" t="s">
        <v>28</v>
      </c>
      <c r="B7" s="39" t="s">
        <v>29</v>
      </c>
      <c r="C7" s="8">
        <f>IFERROR(COUNTIF(Textual!$F$2:$F$500,2),"")</f>
        <v>1</v>
      </c>
      <c r="D7" s="9">
        <f>IFERROR(C7/$C$10,"")</f>
        <v>1</v>
      </c>
    </row>
    <row r="8" spans="1:13" ht="55.8" thickBot="1" x14ac:dyDescent="0.35">
      <c r="A8" s="58"/>
      <c r="B8" s="40" t="s">
        <v>30</v>
      </c>
      <c r="C8" s="8">
        <f>IFERROR(COUNTIF(Textual!$F$2:$F$500,1),"")</f>
        <v>0</v>
      </c>
      <c r="D8" s="9">
        <f t="shared" ref="D8:D9" si="0">IFERROR(C8/$C$10,"")</f>
        <v>0</v>
      </c>
    </row>
    <row r="9" spans="1:13" ht="42" thickBot="1" x14ac:dyDescent="0.35">
      <c r="A9" s="10" t="s">
        <v>1</v>
      </c>
      <c r="B9" s="41" t="s">
        <v>31</v>
      </c>
      <c r="C9" s="8">
        <f>IFERROR(COUNTIF(Textual!$F$2:$F$500,0),"")</f>
        <v>0</v>
      </c>
      <c r="D9" s="9">
        <f t="shared" si="0"/>
        <v>0</v>
      </c>
    </row>
    <row r="10" spans="1:13" x14ac:dyDescent="0.3">
      <c r="A10" s="11">
        <f>SUM(C7*2+C8*1+C9*0)/C10</f>
        <v>2</v>
      </c>
      <c r="B10" s="12" t="s">
        <v>7</v>
      </c>
      <c r="C10" s="13">
        <f>SUM(C7:C9)</f>
        <v>1</v>
      </c>
      <c r="D10" s="14">
        <f>SUM(D7:D9)</f>
        <v>1</v>
      </c>
    </row>
    <row r="11" spans="1:13" s="18" customFormat="1" ht="15" thickBot="1" x14ac:dyDescent="0.35">
      <c r="A11" s="4"/>
      <c r="B11" s="15"/>
      <c r="C11" s="16"/>
      <c r="D11" s="17"/>
    </row>
    <row r="12" spans="1:13" ht="97.2" thickBot="1" x14ac:dyDescent="0.35">
      <c r="A12" s="64" t="s">
        <v>32</v>
      </c>
      <c r="B12" s="39" t="s">
        <v>33</v>
      </c>
      <c r="C12" s="19">
        <f>IFERROR(COUNTIF(Textual!$H$2:$H$500,2),"")</f>
        <v>1</v>
      </c>
      <c r="D12" s="9">
        <f>IFERROR(C12/$C$15,"")</f>
        <v>1</v>
      </c>
    </row>
    <row r="13" spans="1:13" ht="97.2" thickBot="1" x14ac:dyDescent="0.35">
      <c r="A13" s="65"/>
      <c r="B13" s="40" t="s">
        <v>34</v>
      </c>
      <c r="C13" s="19">
        <f>IFERROR(COUNTIF(Textual!$H$2:$H$500,1),"")</f>
        <v>0</v>
      </c>
      <c r="D13" s="9">
        <f t="shared" ref="D13:D14" si="1">IFERROR(C13/$C$15,"")</f>
        <v>0</v>
      </c>
    </row>
    <row r="14" spans="1:13" ht="97.2" thickBot="1" x14ac:dyDescent="0.35">
      <c r="A14" s="20" t="s">
        <v>1</v>
      </c>
      <c r="B14" s="41" t="s">
        <v>35</v>
      </c>
      <c r="C14" s="19">
        <f>IFERROR(COUNTIF(Textual!$H$2:$H$500,0),"")</f>
        <v>0</v>
      </c>
      <c r="D14" s="9">
        <f t="shared" si="1"/>
        <v>0</v>
      </c>
    </row>
    <row r="15" spans="1:13" x14ac:dyDescent="0.3">
      <c r="A15" s="21">
        <f>SUM(C12*2+C13*1+C14*0)/C15</f>
        <v>2</v>
      </c>
      <c r="B15" s="22" t="s">
        <v>7</v>
      </c>
      <c r="C15" s="13">
        <f>SUM(C12:C14)</f>
        <v>1</v>
      </c>
      <c r="D15" s="14">
        <f>SUM(D12:D14)</f>
        <v>1</v>
      </c>
    </row>
    <row r="16" spans="1:13" s="18" customFormat="1" ht="15" thickBot="1" x14ac:dyDescent="0.35">
      <c r="A16" s="4"/>
      <c r="B16" s="15"/>
      <c r="C16" s="16"/>
      <c r="D16" s="17"/>
    </row>
    <row r="17" spans="1:4" ht="55.8" thickBot="1" x14ac:dyDescent="0.35">
      <c r="A17" s="62" t="s">
        <v>36</v>
      </c>
      <c r="B17" s="39" t="s">
        <v>37</v>
      </c>
      <c r="C17" s="23">
        <f>IFERROR(COUNTIF(Textual!$J$2:$J$500,2),"")</f>
        <v>1</v>
      </c>
      <c r="D17" s="9">
        <f>IFERROR(C17/$C$20,"")</f>
        <v>1</v>
      </c>
    </row>
    <row r="18" spans="1:4" ht="55.8" thickBot="1" x14ac:dyDescent="0.35">
      <c r="A18" s="63"/>
      <c r="B18" s="40" t="s">
        <v>38</v>
      </c>
      <c r="C18" s="23">
        <f>IFERROR(COUNTIF(Textual!$J$2:$J$500,1),"")</f>
        <v>0</v>
      </c>
      <c r="D18" s="9">
        <f t="shared" ref="D18:D19" si="2">IFERROR(C18/$C$20,"")</f>
        <v>0</v>
      </c>
    </row>
    <row r="19" spans="1:4" ht="55.8" thickBot="1" x14ac:dyDescent="0.35">
      <c r="A19" s="24" t="s">
        <v>1</v>
      </c>
      <c r="B19" s="41" t="s">
        <v>39</v>
      </c>
      <c r="C19" s="23">
        <f>IFERROR(COUNTIF(Textual!$J$2:$J$500,0),"")</f>
        <v>0</v>
      </c>
      <c r="D19" s="9">
        <f t="shared" si="2"/>
        <v>0</v>
      </c>
    </row>
    <row r="20" spans="1:4" x14ac:dyDescent="0.3">
      <c r="A20" s="11">
        <f>SUM(C17*2+C18*1+C19*0)/C20</f>
        <v>2</v>
      </c>
      <c r="B20" s="25" t="s">
        <v>7</v>
      </c>
      <c r="C20" s="13">
        <f>SUM(C17:C19)</f>
        <v>1</v>
      </c>
      <c r="D20" s="14">
        <f>SUM(D17:D19)</f>
        <v>1</v>
      </c>
    </row>
    <row r="21" spans="1:4" s="18" customFormat="1" ht="15" thickBot="1" x14ac:dyDescent="0.35">
      <c r="A21" s="4"/>
      <c r="B21" s="15"/>
      <c r="C21" s="16"/>
      <c r="D21" s="17"/>
    </row>
    <row r="22" spans="1:4" ht="28.2" thickBot="1" x14ac:dyDescent="0.35">
      <c r="A22" s="62" t="s">
        <v>40</v>
      </c>
      <c r="B22" s="39" t="s">
        <v>41</v>
      </c>
      <c r="C22" s="23">
        <f>IFERROR(COUNTIF(Textual!$L$2:$L$500,2),"")</f>
        <v>1</v>
      </c>
      <c r="D22" s="9">
        <f>IFERROR(C22/$C$25,"")</f>
        <v>1</v>
      </c>
    </row>
    <row r="23" spans="1:4" ht="44.25" customHeight="1" thickBot="1" x14ac:dyDescent="0.35">
      <c r="A23" s="63"/>
      <c r="B23" s="40" t="s">
        <v>42</v>
      </c>
      <c r="C23" s="23">
        <f>IFERROR(COUNTIF(Textual!$L$2:$L$500,1),"")</f>
        <v>0</v>
      </c>
      <c r="D23" s="9">
        <f t="shared" ref="D23:D24" si="3">IFERROR(C23/$C$25,"")</f>
        <v>0</v>
      </c>
    </row>
    <row r="24" spans="1:4" ht="28.2" thickBot="1" x14ac:dyDescent="0.35">
      <c r="A24" s="24" t="s">
        <v>1</v>
      </c>
      <c r="B24" s="41" t="s">
        <v>43</v>
      </c>
      <c r="C24" s="23">
        <f>IFERROR(COUNTIF(Textual!$L$2:$L$500,0),"")</f>
        <v>0</v>
      </c>
      <c r="D24" s="9">
        <f t="shared" si="3"/>
        <v>0</v>
      </c>
    </row>
    <row r="25" spans="1:4" x14ac:dyDescent="0.3">
      <c r="A25" s="11">
        <f>SUM(C22*2+C23*1+C24*0)/C25</f>
        <v>2</v>
      </c>
      <c r="B25" s="25" t="s">
        <v>7</v>
      </c>
      <c r="C25" s="13">
        <f>SUM(C22:C24)</f>
        <v>1</v>
      </c>
      <c r="D25" s="14">
        <f>SUM(D22:D24)</f>
        <v>1</v>
      </c>
    </row>
    <row r="26" spans="1:4" ht="15" customHeight="1" thickBot="1" x14ac:dyDescent="0.35">
      <c r="A26" s="4"/>
      <c r="B26" s="4"/>
      <c r="C26" s="5" t="s">
        <v>5</v>
      </c>
      <c r="D26" s="6" t="s">
        <v>6</v>
      </c>
    </row>
    <row r="27" spans="1:4" ht="28.2" thickBot="1" x14ac:dyDescent="0.35">
      <c r="A27" s="62" t="s">
        <v>44</v>
      </c>
      <c r="B27" s="42" t="s">
        <v>45</v>
      </c>
      <c r="C27" s="8">
        <f>IFERROR(COUNTIF(Textual!$N$2:$N$500,2),"")</f>
        <v>1</v>
      </c>
      <c r="D27" s="9">
        <f>IFERROR(C27/$C$30,"")</f>
        <v>1</v>
      </c>
    </row>
    <row r="28" spans="1:4" ht="28.2" thickBot="1" x14ac:dyDescent="0.35">
      <c r="A28" s="63"/>
      <c r="B28" s="43" t="s">
        <v>46</v>
      </c>
      <c r="C28" s="8">
        <f>IFERROR(COUNTIF(Textual!$N$2:$N$500,1),"")</f>
        <v>0</v>
      </c>
      <c r="D28" s="9">
        <f t="shared" ref="D28:D29" si="4">IFERROR(C28/$C$30,"")</f>
        <v>0</v>
      </c>
    </row>
    <row r="29" spans="1:4" ht="28.2" thickBot="1" x14ac:dyDescent="0.35">
      <c r="A29" s="24" t="s">
        <v>1</v>
      </c>
      <c r="B29" s="44" t="s">
        <v>47</v>
      </c>
      <c r="C29" s="8">
        <f>IFERROR(COUNTIF(Textual!$N$2:$N$500,0),"")</f>
        <v>0</v>
      </c>
      <c r="D29" s="9">
        <f t="shared" si="4"/>
        <v>0</v>
      </c>
    </row>
    <row r="30" spans="1:4" x14ac:dyDescent="0.3">
      <c r="A30" s="11">
        <f>SUM(C27*2+C28*1+C29*0)/C30</f>
        <v>2</v>
      </c>
      <c r="B30" s="25" t="s">
        <v>7</v>
      </c>
      <c r="C30" s="13">
        <f>SUM(C27:C29)</f>
        <v>1</v>
      </c>
      <c r="D30" s="14">
        <f>SUM(D27:D29)</f>
        <v>1</v>
      </c>
    </row>
    <row r="31" spans="1:4" s="18" customFormat="1" ht="15" thickBot="1" x14ac:dyDescent="0.35">
      <c r="A31" s="4"/>
      <c r="B31" s="15"/>
      <c r="C31" s="16"/>
      <c r="D31" s="17"/>
    </row>
    <row r="32" spans="1:4" ht="124.8" thickBot="1" x14ac:dyDescent="0.35">
      <c r="A32" s="62" t="s">
        <v>48</v>
      </c>
      <c r="B32" s="42" t="s">
        <v>49</v>
      </c>
      <c r="C32" s="23">
        <f>IFERROR(COUNTIF(Textual!$P$2:$P$500,2),"")</f>
        <v>1</v>
      </c>
      <c r="D32" s="9">
        <f>IFERROR(C32/$C$35,"")</f>
        <v>1</v>
      </c>
    </row>
    <row r="33" spans="1:4" ht="124.8" thickBot="1" x14ac:dyDescent="0.35">
      <c r="A33" s="63"/>
      <c r="B33" s="43" t="s">
        <v>50</v>
      </c>
      <c r="C33" s="23">
        <f>IFERROR(COUNTIF(Textual!$P$2:$P$500,1),"")</f>
        <v>0</v>
      </c>
      <c r="D33" s="9">
        <f t="shared" ref="D33:D34" si="5">IFERROR(C33/$C$35,"")</f>
        <v>0</v>
      </c>
    </row>
    <row r="34" spans="1:4" ht="111" thickBot="1" x14ac:dyDescent="0.35">
      <c r="A34" s="24" t="s">
        <v>1</v>
      </c>
      <c r="B34" s="44" t="s">
        <v>51</v>
      </c>
      <c r="C34" s="23">
        <f>IFERROR(COUNTIF(Textual!$P$2:$P$500,0),"")</f>
        <v>0</v>
      </c>
      <c r="D34" s="9">
        <f t="shared" si="5"/>
        <v>0</v>
      </c>
    </row>
    <row r="35" spans="1:4" x14ac:dyDescent="0.3">
      <c r="A35" s="11">
        <f>SUM(C32*2+C33*1+C34*0)/C35</f>
        <v>2</v>
      </c>
      <c r="B35" s="25" t="s">
        <v>7</v>
      </c>
      <c r="C35" s="13">
        <f>SUM(C32:C34)</f>
        <v>1</v>
      </c>
      <c r="D35" s="14">
        <f>SUM(D32:D34)</f>
        <v>1</v>
      </c>
    </row>
    <row r="36" spans="1:4" s="18" customFormat="1" ht="15" thickBot="1" x14ac:dyDescent="0.35">
      <c r="A36" s="4"/>
      <c r="B36" s="15"/>
      <c r="C36" s="16"/>
      <c r="D36" s="17"/>
    </row>
    <row r="37" spans="1:4" ht="42" thickBot="1" x14ac:dyDescent="0.35">
      <c r="A37" s="62" t="s">
        <v>52</v>
      </c>
      <c r="B37" s="39" t="s">
        <v>22</v>
      </c>
      <c r="C37" s="23">
        <f>IFERROR(COUNTIF(Textual!$R$2:$R$500,2),"")</f>
        <v>1</v>
      </c>
      <c r="D37" s="9">
        <f>IFERROR(C37/$C$40,"")</f>
        <v>1</v>
      </c>
    </row>
    <row r="38" spans="1:4" ht="42" thickBot="1" x14ac:dyDescent="0.35">
      <c r="A38" s="63"/>
      <c r="B38" s="40" t="s">
        <v>23</v>
      </c>
      <c r="C38" s="8">
        <f>IFERROR(COUNTIF(Textual!$R$6:$R$14,1),"")</f>
        <v>0</v>
      </c>
      <c r="D38" s="9">
        <f t="shared" ref="D38:D39" si="6">IFERROR(C38/$C$40,"")</f>
        <v>0</v>
      </c>
    </row>
    <row r="39" spans="1:4" ht="42" thickBot="1" x14ac:dyDescent="0.35">
      <c r="A39" s="24" t="s">
        <v>1</v>
      </c>
      <c r="B39" s="41" t="s">
        <v>53</v>
      </c>
      <c r="C39" s="8">
        <f>IFERROR(COUNTIF(Textual!$R$6:$R$14,0),"")</f>
        <v>0</v>
      </c>
      <c r="D39" s="9">
        <f t="shared" si="6"/>
        <v>0</v>
      </c>
    </row>
    <row r="40" spans="1:4" x14ac:dyDescent="0.3">
      <c r="A40" s="11">
        <f>SUM(C37*2+C38*1+C39*0)/C40</f>
        <v>2</v>
      </c>
      <c r="B40" s="25" t="s">
        <v>7</v>
      </c>
      <c r="C40" s="13">
        <f>SUM(C37:C39)</f>
        <v>1</v>
      </c>
      <c r="D40" s="14">
        <f>SUM(D37:D39)</f>
        <v>1</v>
      </c>
    </row>
    <row r="41" spans="1:4" s="18" customFormat="1" ht="15" thickBot="1" x14ac:dyDescent="0.35">
      <c r="A41" s="4"/>
      <c r="B41" s="15"/>
      <c r="C41" s="16"/>
      <c r="D41" s="17"/>
    </row>
    <row r="42" spans="1:4" ht="42" thickBot="1" x14ac:dyDescent="0.35">
      <c r="A42" s="62" t="s">
        <v>54</v>
      </c>
      <c r="B42" s="39" t="s">
        <v>55</v>
      </c>
      <c r="C42" s="23">
        <f>IFERROR(COUNTIF(Textual!$T$2:$T$500,2),"")</f>
        <v>1</v>
      </c>
      <c r="D42" s="9">
        <f>IFERROR(C42/$C$45,"")</f>
        <v>1</v>
      </c>
    </row>
    <row r="43" spans="1:4" ht="42" thickBot="1" x14ac:dyDescent="0.35">
      <c r="A43" s="63"/>
      <c r="B43" s="40" t="s">
        <v>56</v>
      </c>
      <c r="C43" s="23">
        <f>IFERROR(COUNTIF(Textual!$T$2:$T$500,1),"")</f>
        <v>0</v>
      </c>
      <c r="D43" s="9">
        <f t="shared" ref="D43:D44" si="7">IFERROR(C43/$C$45,"")</f>
        <v>0</v>
      </c>
    </row>
    <row r="44" spans="1:4" ht="42" thickBot="1" x14ac:dyDescent="0.35">
      <c r="A44" s="24" t="s">
        <v>1</v>
      </c>
      <c r="B44" s="41" t="s">
        <v>57</v>
      </c>
      <c r="C44" s="23">
        <f>IFERROR(COUNTIF(Textual!$T$2:$T$500,0),"")</f>
        <v>0</v>
      </c>
      <c r="D44" s="9">
        <f t="shared" si="7"/>
        <v>0</v>
      </c>
    </row>
    <row r="45" spans="1:4" x14ac:dyDescent="0.3">
      <c r="A45" s="11">
        <f>SUM(C42*2+C43*1+C44*0)/C45</f>
        <v>2</v>
      </c>
      <c r="B45" s="25" t="s">
        <v>7</v>
      </c>
      <c r="C45" s="13">
        <f>SUM(C42:C44)</f>
        <v>1</v>
      </c>
      <c r="D45" s="14">
        <f>SUM(D42:D44)</f>
        <v>1</v>
      </c>
    </row>
    <row r="46" spans="1:4" ht="15" customHeight="1" thickBot="1" x14ac:dyDescent="0.35">
      <c r="A46" s="4"/>
      <c r="B46" s="4"/>
      <c r="C46" s="5" t="s">
        <v>5</v>
      </c>
      <c r="D46" s="6" t="s">
        <v>6</v>
      </c>
    </row>
    <row r="47" spans="1:4" ht="42" thickBot="1" x14ac:dyDescent="0.35">
      <c r="A47" s="62" t="s">
        <v>58</v>
      </c>
      <c r="B47" s="42" t="s">
        <v>59</v>
      </c>
      <c r="C47" s="8">
        <f>IFERROR(COUNTIF(Textual!$V$2:$V$500,2),"")</f>
        <v>1</v>
      </c>
      <c r="D47" s="9">
        <f>IFERROR(C47/$C$50,"")</f>
        <v>1</v>
      </c>
    </row>
    <row r="48" spans="1:4" ht="42" thickBot="1" x14ac:dyDescent="0.35">
      <c r="A48" s="63"/>
      <c r="B48" s="43" t="s">
        <v>24</v>
      </c>
      <c r="C48" s="8">
        <f>IFERROR(COUNTIF(Textual!$V$2:$V$500,1),"")</f>
        <v>0</v>
      </c>
      <c r="D48" s="9">
        <f t="shared" ref="D48:D49" si="8">IFERROR(C48/$C$50,"")</f>
        <v>0</v>
      </c>
    </row>
    <row r="49" spans="1:4" ht="55.8" thickBot="1" x14ac:dyDescent="0.35">
      <c r="A49" s="24" t="s">
        <v>1</v>
      </c>
      <c r="B49" s="44" t="s">
        <v>60</v>
      </c>
      <c r="C49" s="8">
        <f>IFERROR(COUNTIF(Textual!$V$2:$V$500,0),"")</f>
        <v>0</v>
      </c>
      <c r="D49" s="9">
        <f t="shared" si="8"/>
        <v>0</v>
      </c>
    </row>
    <row r="50" spans="1:4" x14ac:dyDescent="0.3">
      <c r="A50" s="11">
        <f>SUM(C47*2+C48*1+C49*0)/C50</f>
        <v>2</v>
      </c>
      <c r="B50" s="25" t="s">
        <v>7</v>
      </c>
      <c r="C50" s="13">
        <f>SUM(C47:C49)</f>
        <v>1</v>
      </c>
      <c r="D50" s="14">
        <f>SUM(D47:D49)</f>
        <v>1</v>
      </c>
    </row>
    <row r="51" spans="1:4" s="18" customFormat="1" ht="15" thickBot="1" x14ac:dyDescent="0.35">
      <c r="A51" s="4"/>
      <c r="B51" s="15"/>
      <c r="C51" s="16"/>
      <c r="D51" s="17"/>
    </row>
    <row r="52" spans="1:4" ht="83.25" customHeight="1" thickBot="1" x14ac:dyDescent="0.35">
      <c r="A52" s="62" t="s">
        <v>61</v>
      </c>
      <c r="B52" s="39" t="s">
        <v>62</v>
      </c>
      <c r="C52" s="23">
        <f>IFERROR(COUNTIF(Textual!$X$2:$X$500,2),"")</f>
        <v>1</v>
      </c>
      <c r="D52" s="9">
        <f>IFERROR(C52/$C$55,"")</f>
        <v>1</v>
      </c>
    </row>
    <row r="53" spans="1:4" ht="97.2" thickBot="1" x14ac:dyDescent="0.35">
      <c r="A53" s="63"/>
      <c r="B53" s="40" t="s">
        <v>63</v>
      </c>
      <c r="C53" s="23">
        <f>IFERROR(COUNTIF(Textual!$X$2:$X$500,1),"")</f>
        <v>0</v>
      </c>
      <c r="D53" s="9">
        <f t="shared" ref="D53:D54" si="9">IFERROR(C53/$C$55,"")</f>
        <v>0</v>
      </c>
    </row>
    <row r="54" spans="1:4" ht="97.2" thickBot="1" x14ac:dyDescent="0.35">
      <c r="A54" s="24" t="s">
        <v>1</v>
      </c>
      <c r="B54" s="41" t="s">
        <v>64</v>
      </c>
      <c r="C54" s="23">
        <f>IFERROR(COUNTIF(Textual!$X$2:$X$500,0),"")</f>
        <v>0</v>
      </c>
      <c r="D54" s="9">
        <f t="shared" si="9"/>
        <v>0</v>
      </c>
    </row>
    <row r="55" spans="1:4" x14ac:dyDescent="0.3">
      <c r="A55" s="11">
        <f>SUM(C52*2+C53*1+C54*0)/C55</f>
        <v>2</v>
      </c>
      <c r="B55" s="25" t="s">
        <v>7</v>
      </c>
      <c r="C55" s="13">
        <f>SUM(C52:C54)</f>
        <v>1</v>
      </c>
      <c r="D55" s="14">
        <f>SUM(D52:D54)</f>
        <v>1</v>
      </c>
    </row>
    <row r="56" spans="1:4" s="18" customFormat="1" ht="15" thickBot="1" x14ac:dyDescent="0.35">
      <c r="A56" s="4"/>
      <c r="B56" s="15"/>
      <c r="C56" s="16"/>
      <c r="D56" s="17"/>
    </row>
    <row r="57" spans="1:4" ht="28.2" thickBot="1" x14ac:dyDescent="0.35">
      <c r="A57" s="62" t="s">
        <v>65</v>
      </c>
      <c r="B57" s="39" t="s">
        <v>66</v>
      </c>
      <c r="C57" s="23">
        <f>IFERROR(COUNTIF(Textual!$Z$2:$Z$500,2),"")</f>
        <v>1</v>
      </c>
      <c r="D57" s="9">
        <f>IFERROR(C57/$C$60,"")</f>
        <v>1</v>
      </c>
    </row>
    <row r="58" spans="1:4" ht="28.2" thickBot="1" x14ac:dyDescent="0.35">
      <c r="A58" s="63"/>
      <c r="B58" s="40" t="s">
        <v>25</v>
      </c>
      <c r="C58" s="23">
        <f>IFERROR(COUNTIF(Textual!$Z$2:$Z$500,1),"")</f>
        <v>0</v>
      </c>
      <c r="D58" s="9">
        <f t="shared" ref="D58:D59" si="10">IFERROR(C58/$C$60,"")</f>
        <v>0</v>
      </c>
    </row>
    <row r="59" spans="1:4" ht="28.2" thickBot="1" x14ac:dyDescent="0.35">
      <c r="A59" s="24" t="s">
        <v>1</v>
      </c>
      <c r="B59" s="41" t="s">
        <v>26</v>
      </c>
      <c r="C59" s="23">
        <f>IFERROR(COUNTIF(Textual!$Z$2:$Z$500,0),"")</f>
        <v>0</v>
      </c>
      <c r="D59" s="9">
        <f t="shared" si="10"/>
        <v>0</v>
      </c>
    </row>
    <row r="60" spans="1:4" x14ac:dyDescent="0.3">
      <c r="A60" s="11">
        <f>SUM(C57*2+C58*1+C59*0)/C60</f>
        <v>2</v>
      </c>
      <c r="B60" s="25" t="s">
        <v>7</v>
      </c>
      <c r="C60" s="13">
        <f>SUM(C57:C59)</f>
        <v>1</v>
      </c>
      <c r="D60" s="14">
        <f>SUM(D57:D59)</f>
        <v>1</v>
      </c>
    </row>
    <row r="62" spans="1:4" x14ac:dyDescent="0.2">
      <c r="A62" s="26">
        <f>SUM(A60,A55,A50,A45,A40,A35,A30,A25,A20,A15,A10)</f>
        <v>22</v>
      </c>
      <c r="B62" s="54" t="s">
        <v>20</v>
      </c>
      <c r="C62" s="55"/>
      <c r="D62" s="56"/>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D13"/>
  <sheetViews>
    <sheetView workbookViewId="0">
      <selection activeCell="E6" sqref="E6"/>
    </sheetView>
  </sheetViews>
  <sheetFormatPr defaultRowHeight="10.199999999999999" x14ac:dyDescent="0.2"/>
  <cols>
    <col min="1" max="1" width="3.42578125" customWidth="1"/>
    <col min="2" max="2" width="8.28515625" bestFit="1" customWidth="1"/>
    <col min="3" max="3" width="17.42578125" customWidth="1"/>
    <col min="4" max="4" width="12.28515625" bestFit="1" customWidth="1"/>
    <col min="5" max="5" width="14.85546875" customWidth="1"/>
    <col min="6" max="6" width="13" bestFit="1" customWidth="1"/>
    <col min="7" max="7" width="14.140625" style="46" customWidth="1"/>
    <col min="9" max="9" width="11.28515625" style="46" customWidth="1"/>
    <col min="11" max="11" width="11.42578125" style="46" customWidth="1"/>
    <col min="13" max="13" width="22.140625" style="46" bestFit="1" customWidth="1"/>
    <col min="14" max="14" width="12.140625" customWidth="1"/>
    <col min="15" max="15" width="35.85546875" style="46" bestFit="1" customWidth="1"/>
    <col min="16" max="16" width="15.85546875" customWidth="1"/>
    <col min="17" max="17" width="9.28515625" style="46"/>
    <col min="18" max="18" width="12.140625" customWidth="1"/>
    <col min="19" max="19" width="10.28515625" style="46" customWidth="1"/>
    <col min="20" max="20" width="12" customWidth="1"/>
    <col min="21" max="21" width="44.7109375" style="46" bestFit="1" customWidth="1"/>
    <col min="22" max="22" width="11.28515625" customWidth="1"/>
    <col min="23" max="23" width="10.7109375" style="46" customWidth="1"/>
    <col min="24" max="24" width="13" customWidth="1"/>
    <col min="25" max="25" width="12.28515625" style="46" customWidth="1"/>
    <col min="26" max="26" width="11.7109375" customWidth="1"/>
    <col min="27" max="27" width="11" style="46" customWidth="1"/>
    <col min="28" max="28" width="18.7109375" bestFit="1" customWidth="1"/>
  </cols>
  <sheetData>
    <row r="1" spans="1:30" s="2" customFormat="1" ht="14.4" x14ac:dyDescent="0.2">
      <c r="B1" s="59" t="s">
        <v>3</v>
      </c>
      <c r="C1" s="59"/>
      <c r="D1" s="59"/>
      <c r="E1" s="59"/>
      <c r="F1" s="59"/>
      <c r="G1" s="59"/>
      <c r="H1" s="59"/>
      <c r="I1" s="59"/>
      <c r="J1" s="59"/>
      <c r="K1" s="59"/>
      <c r="L1" s="59"/>
      <c r="M1" s="59"/>
      <c r="N1" s="59"/>
      <c r="O1" s="59"/>
      <c r="P1" s="59"/>
      <c r="Q1" s="59"/>
      <c r="R1" s="59"/>
      <c r="S1" s="59"/>
      <c r="T1" s="59"/>
      <c r="U1" s="59"/>
      <c r="V1" s="59"/>
      <c r="W1" s="59"/>
      <c r="X1" s="59"/>
      <c r="Y1" s="59"/>
      <c r="Z1" s="59"/>
      <c r="AA1" s="59"/>
      <c r="AB1" s="59"/>
      <c r="AC1" s="59"/>
      <c r="AD1" s="59"/>
    </row>
    <row r="2" spans="1:30" s="2" customFormat="1" ht="14.4" x14ac:dyDescent="0.2">
      <c r="B2" s="61" t="s">
        <v>4</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row>
    <row r="3" spans="1:30" s="2" customFormat="1" ht="14.4" x14ac:dyDescent="0.2">
      <c r="B3" s="59" t="s">
        <v>27</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row>
    <row r="4" spans="1:30" s="2" customFormat="1" ht="14.4" x14ac:dyDescent="0.2">
      <c r="B4" s="61" t="s">
        <v>85</v>
      </c>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row>
    <row r="5" spans="1:30" s="48" customFormat="1" ht="112.2" x14ac:dyDescent="0.2">
      <c r="B5" s="47" t="s">
        <v>68</v>
      </c>
      <c r="C5" s="47" t="s">
        <v>69</v>
      </c>
      <c r="D5" s="47" t="s">
        <v>70</v>
      </c>
      <c r="E5" s="47" t="s">
        <v>71</v>
      </c>
      <c r="F5" s="47" t="s">
        <v>72</v>
      </c>
      <c r="G5" s="47" t="s">
        <v>73</v>
      </c>
      <c r="H5" s="47" t="s">
        <v>74</v>
      </c>
      <c r="I5" s="47" t="s">
        <v>73</v>
      </c>
      <c r="J5" s="47" t="s">
        <v>75</v>
      </c>
      <c r="K5" s="47" t="s">
        <v>73</v>
      </c>
      <c r="L5" s="47" t="s">
        <v>76</v>
      </c>
      <c r="M5" s="47" t="s">
        <v>73</v>
      </c>
      <c r="N5" s="47" t="s">
        <v>77</v>
      </c>
      <c r="O5" s="47" t="s">
        <v>73</v>
      </c>
      <c r="P5" s="47" t="s">
        <v>78</v>
      </c>
      <c r="Q5" s="47" t="s">
        <v>73</v>
      </c>
      <c r="R5" s="47" t="s">
        <v>79</v>
      </c>
      <c r="S5" s="47" t="s">
        <v>73</v>
      </c>
      <c r="T5" s="47" t="s">
        <v>80</v>
      </c>
      <c r="U5" s="47" t="s">
        <v>73</v>
      </c>
      <c r="V5" s="47" t="s">
        <v>81</v>
      </c>
      <c r="W5" s="47" t="s">
        <v>73</v>
      </c>
      <c r="X5" s="47" t="s">
        <v>82</v>
      </c>
      <c r="Y5" s="47" t="s">
        <v>73</v>
      </c>
      <c r="Z5" s="47" t="s">
        <v>83</v>
      </c>
      <c r="AA5" s="47" t="s">
        <v>73</v>
      </c>
      <c r="AB5" s="47" t="s">
        <v>84</v>
      </c>
    </row>
    <row r="6" spans="1:30" s="48" customFormat="1" ht="13.5" customHeight="1" x14ac:dyDescent="0.2">
      <c r="A6" s="53">
        <v>1</v>
      </c>
      <c r="B6" s="48" t="s">
        <v>85</v>
      </c>
      <c r="F6" s="50">
        <v>2</v>
      </c>
      <c r="G6" s="48" t="s">
        <v>86</v>
      </c>
      <c r="H6" s="50">
        <v>2</v>
      </c>
      <c r="I6" s="48" t="s">
        <v>67</v>
      </c>
      <c r="J6" s="50">
        <v>2</v>
      </c>
      <c r="K6" s="48" t="s">
        <v>67</v>
      </c>
      <c r="L6" s="50">
        <v>2</v>
      </c>
      <c r="M6" s="48" t="s">
        <v>87</v>
      </c>
      <c r="N6" s="50">
        <v>2</v>
      </c>
      <c r="O6" s="48" t="s">
        <v>88</v>
      </c>
      <c r="P6" s="50">
        <v>2</v>
      </c>
      <c r="Q6" s="48" t="s">
        <v>67</v>
      </c>
      <c r="R6" s="50">
        <v>2</v>
      </c>
      <c r="S6" s="48" t="s">
        <v>67</v>
      </c>
      <c r="T6" s="50">
        <v>2</v>
      </c>
      <c r="U6" s="48" t="s">
        <v>89</v>
      </c>
      <c r="V6" s="50">
        <v>2</v>
      </c>
      <c r="W6" s="48" t="s">
        <v>67</v>
      </c>
      <c r="X6" s="50">
        <v>2</v>
      </c>
      <c r="Y6" s="48" t="s">
        <v>90</v>
      </c>
      <c r="Z6" s="50">
        <v>2</v>
      </c>
      <c r="AA6" s="48" t="s">
        <v>67</v>
      </c>
      <c r="AB6" s="49" t="s">
        <v>91</v>
      </c>
    </row>
    <row r="7" spans="1:30" s="32" customFormat="1" ht="13.5" customHeight="1" x14ac:dyDescent="0.2">
      <c r="G7" s="45"/>
      <c r="I7" s="45"/>
      <c r="K7" s="45"/>
      <c r="M7" s="45"/>
      <c r="O7" s="45"/>
      <c r="Q7" s="45"/>
      <c r="S7" s="45"/>
      <c r="U7" s="45"/>
      <c r="W7" s="45"/>
      <c r="Y7" s="45"/>
      <c r="AA7" s="45"/>
      <c r="AC7" s="33"/>
    </row>
    <row r="8" spans="1:30" x14ac:dyDescent="0.2">
      <c r="B8" s="32"/>
      <c r="C8" s="32"/>
      <c r="D8" s="32"/>
      <c r="E8" s="32"/>
      <c r="F8" s="32"/>
      <c r="G8" s="45"/>
      <c r="H8" s="32"/>
      <c r="I8" s="45"/>
      <c r="J8" s="32"/>
      <c r="K8" s="45"/>
      <c r="L8" s="32"/>
      <c r="M8" s="45"/>
      <c r="N8" s="32"/>
      <c r="O8" s="45"/>
      <c r="P8" s="32"/>
      <c r="Q8" s="45"/>
      <c r="R8" s="32"/>
      <c r="S8" s="45"/>
      <c r="T8" s="32"/>
      <c r="U8" s="45"/>
      <c r="V8" s="32"/>
      <c r="W8" s="45"/>
      <c r="X8" s="32"/>
      <c r="Y8" s="45"/>
      <c r="Z8" s="32"/>
      <c r="AA8" s="45"/>
      <c r="AB8" s="32"/>
      <c r="AC8" s="33"/>
    </row>
    <row r="9" spans="1:30" x14ac:dyDescent="0.2">
      <c r="B9" s="32"/>
      <c r="C9" s="32"/>
      <c r="D9" s="32"/>
      <c r="E9" s="32"/>
      <c r="F9" s="32"/>
      <c r="G9" s="45"/>
      <c r="H9" s="32"/>
      <c r="I9" s="45"/>
      <c r="J9" s="32"/>
      <c r="K9" s="45"/>
      <c r="L9" s="32"/>
      <c r="M9" s="45"/>
      <c r="N9" s="32"/>
      <c r="O9" s="45"/>
      <c r="P9" s="32"/>
      <c r="Q9" s="45"/>
      <c r="R9" s="32"/>
      <c r="S9" s="45"/>
      <c r="T9" s="32"/>
      <c r="U9" s="45"/>
      <c r="V9" s="32"/>
      <c r="W9" s="45"/>
      <c r="X9" s="32"/>
      <c r="Y9" s="45"/>
      <c r="Z9" s="32"/>
      <c r="AA9" s="45"/>
      <c r="AB9" s="32"/>
      <c r="AC9" s="33"/>
    </row>
    <row r="10" spans="1:30" x14ac:dyDescent="0.2">
      <c r="B10" s="32"/>
      <c r="C10" s="32"/>
      <c r="D10" s="32"/>
      <c r="E10" s="32"/>
      <c r="F10" s="32"/>
      <c r="G10" s="45"/>
      <c r="H10" s="32"/>
      <c r="I10" s="45"/>
      <c r="J10" s="32"/>
      <c r="K10" s="45"/>
      <c r="L10" s="32"/>
      <c r="M10" s="45"/>
      <c r="N10" s="32"/>
      <c r="O10" s="45"/>
      <c r="P10" s="32"/>
      <c r="Q10" s="45"/>
      <c r="R10" s="32"/>
      <c r="S10" s="45"/>
      <c r="T10" s="32"/>
      <c r="U10" s="45"/>
      <c r="V10" s="32"/>
      <c r="W10" s="45"/>
      <c r="X10" s="32"/>
      <c r="Y10" s="45"/>
      <c r="Z10" s="32"/>
      <c r="AA10" s="45"/>
      <c r="AB10" s="32"/>
      <c r="AC10" s="33"/>
    </row>
    <row r="11" spans="1:30" x14ac:dyDescent="0.2">
      <c r="B11" s="32"/>
      <c r="C11" s="32"/>
      <c r="D11" s="32"/>
      <c r="E11" s="32"/>
      <c r="F11" s="32"/>
      <c r="G11" s="45"/>
      <c r="H11" s="32"/>
      <c r="I11" s="45"/>
      <c r="J11" s="32"/>
      <c r="K11" s="45"/>
      <c r="L11" s="32"/>
      <c r="M11" s="45"/>
      <c r="N11" s="32"/>
      <c r="O11" s="45"/>
      <c r="P11" s="32"/>
      <c r="Q11" s="45"/>
      <c r="R11" s="32"/>
      <c r="S11" s="45"/>
      <c r="T11" s="32"/>
      <c r="U11" s="45"/>
      <c r="V11" s="32"/>
      <c r="W11" s="45"/>
      <c r="X11" s="32"/>
      <c r="Y11" s="45"/>
      <c r="Z11" s="32"/>
      <c r="AA11" s="45"/>
      <c r="AB11" s="32"/>
      <c r="AC11" s="33"/>
    </row>
    <row r="12" spans="1:30" x14ac:dyDescent="0.2">
      <c r="B12" s="32"/>
      <c r="C12" s="32"/>
      <c r="D12" s="32"/>
      <c r="E12" s="32"/>
      <c r="F12" s="32"/>
      <c r="G12" s="45"/>
      <c r="H12" s="32"/>
      <c r="I12" s="45"/>
      <c r="J12" s="32"/>
      <c r="K12" s="45"/>
      <c r="L12" s="32"/>
      <c r="M12" s="45"/>
      <c r="N12" s="32"/>
      <c r="O12" s="45"/>
      <c r="P12" s="32"/>
      <c r="Q12" s="45"/>
      <c r="R12" s="32"/>
      <c r="S12" s="45"/>
      <c r="T12" s="32"/>
      <c r="U12" s="45"/>
      <c r="V12" s="32"/>
      <c r="W12" s="45"/>
      <c r="X12" s="32"/>
      <c r="Y12" s="45"/>
      <c r="Z12" s="32"/>
      <c r="AA12" s="45"/>
      <c r="AB12" s="32"/>
      <c r="AC12" s="33"/>
    </row>
    <row r="13" spans="1:30" x14ac:dyDescent="0.2">
      <c r="B13" s="32"/>
      <c r="C13" s="32"/>
      <c r="D13" s="32"/>
      <c r="E13" s="32"/>
      <c r="F13" s="32"/>
      <c r="G13" s="45"/>
      <c r="H13" s="32"/>
      <c r="I13" s="45"/>
      <c r="J13" s="32"/>
      <c r="K13" s="45"/>
      <c r="L13" s="32"/>
      <c r="M13" s="45"/>
      <c r="N13" s="32"/>
      <c r="O13" s="45"/>
      <c r="P13" s="32"/>
      <c r="Q13" s="45"/>
      <c r="R13" s="32"/>
      <c r="S13" s="45"/>
      <c r="T13" s="32"/>
      <c r="U13" s="45"/>
      <c r="V13" s="32"/>
      <c r="W13" s="45"/>
      <c r="X13" s="32"/>
      <c r="Y13" s="45"/>
      <c r="Z13" s="32"/>
      <c r="AA13" s="45"/>
      <c r="AB13" s="32"/>
      <c r="AC13" s="33"/>
    </row>
  </sheetData>
  <sheetProtection sheet="1" objects="1" scenarios="1"/>
  <mergeCells count="4">
    <mergeCell ref="B1:AD1"/>
    <mergeCell ref="B2:AD2"/>
    <mergeCell ref="B3:AD3"/>
    <mergeCell ref="B4:AD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N9"/>
  <sheetViews>
    <sheetView view="pageLayout" zoomScaleNormal="100" workbookViewId="0">
      <selection activeCell="N7" sqref="N7"/>
    </sheetView>
  </sheetViews>
  <sheetFormatPr defaultColWidth="10.7109375" defaultRowHeight="10.199999999999999" x14ac:dyDescent="0.2"/>
  <cols>
    <col min="1" max="1" width="7.28515625" style="37" bestFit="1" customWidth="1"/>
    <col min="2" max="12" width="7.85546875" style="37" customWidth="1"/>
    <col min="13" max="13" width="9.140625" style="37" bestFit="1" customWidth="1"/>
    <col min="14" max="16384" width="10.7109375" style="28"/>
  </cols>
  <sheetData>
    <row r="1" spans="1:14" ht="15" customHeight="1" x14ac:dyDescent="0.2">
      <c r="A1" s="66" t="s">
        <v>3</v>
      </c>
      <c r="B1" s="66"/>
      <c r="C1" s="66"/>
      <c r="D1" s="66"/>
      <c r="E1" s="66"/>
      <c r="F1" s="66"/>
      <c r="G1" s="66"/>
      <c r="H1" s="66"/>
      <c r="I1" s="66"/>
      <c r="J1" s="66"/>
      <c r="K1" s="66"/>
      <c r="L1" s="66"/>
      <c r="M1" s="66"/>
      <c r="N1" s="66"/>
    </row>
    <row r="2" spans="1:14" ht="15" customHeight="1" x14ac:dyDescent="0.2">
      <c r="A2" s="67" t="s">
        <v>4</v>
      </c>
      <c r="B2" s="67"/>
      <c r="C2" s="67"/>
      <c r="D2" s="67"/>
      <c r="E2" s="67"/>
      <c r="F2" s="67"/>
      <c r="G2" s="67"/>
      <c r="H2" s="67"/>
      <c r="I2" s="67"/>
      <c r="J2" s="67"/>
      <c r="K2" s="67"/>
      <c r="L2" s="67"/>
      <c r="M2" s="67"/>
      <c r="N2" s="67"/>
    </row>
    <row r="3" spans="1:14" ht="15" customHeight="1" x14ac:dyDescent="0.2">
      <c r="A3" s="66" t="s">
        <v>27</v>
      </c>
      <c r="B3" s="66"/>
      <c r="C3" s="66"/>
      <c r="D3" s="66"/>
      <c r="E3" s="66"/>
      <c r="F3" s="66"/>
      <c r="G3" s="66"/>
      <c r="H3" s="66"/>
      <c r="I3" s="66"/>
      <c r="J3" s="66"/>
      <c r="K3" s="66"/>
      <c r="L3" s="66"/>
      <c r="M3" s="66"/>
      <c r="N3" s="66"/>
    </row>
    <row r="4" spans="1:14" ht="15" customHeight="1" x14ac:dyDescent="0.2">
      <c r="A4" s="67" t="s">
        <v>85</v>
      </c>
      <c r="B4" s="67"/>
      <c r="C4" s="67"/>
      <c r="D4" s="67"/>
      <c r="E4" s="67"/>
      <c r="F4" s="67"/>
      <c r="G4" s="67"/>
      <c r="H4" s="67"/>
      <c r="I4" s="67"/>
      <c r="J4" s="67"/>
      <c r="K4" s="67"/>
      <c r="L4" s="67"/>
      <c r="M4" s="67"/>
      <c r="N4" s="67"/>
    </row>
    <row r="5" spans="1:14" x14ac:dyDescent="0.2">
      <c r="A5" s="68"/>
      <c r="B5" s="68"/>
      <c r="C5" s="68"/>
      <c r="D5" s="68"/>
      <c r="E5" s="68"/>
      <c r="F5" s="68"/>
      <c r="G5" s="68"/>
      <c r="H5" s="68"/>
      <c r="I5" s="68"/>
      <c r="J5" s="68"/>
      <c r="K5" s="68"/>
      <c r="L5" s="68"/>
      <c r="M5" s="68"/>
      <c r="N5" s="68"/>
    </row>
    <row r="6" spans="1:14" s="27" customFormat="1" ht="16.2" x14ac:dyDescent="0.2">
      <c r="A6" s="29" t="s">
        <v>0</v>
      </c>
      <c r="B6" s="35" t="s">
        <v>8</v>
      </c>
      <c r="C6" s="35" t="s">
        <v>9</v>
      </c>
      <c r="D6" s="35" t="s">
        <v>10</v>
      </c>
      <c r="E6" s="35" t="s">
        <v>11</v>
      </c>
      <c r="F6" s="35" t="s">
        <v>12</v>
      </c>
      <c r="G6" s="35" t="s">
        <v>13</v>
      </c>
      <c r="H6" s="35" t="s">
        <v>14</v>
      </c>
      <c r="I6" s="35" t="s">
        <v>15</v>
      </c>
      <c r="J6" s="35" t="s">
        <v>16</v>
      </c>
      <c r="K6" s="35" t="s">
        <v>17</v>
      </c>
      <c r="L6" s="35" t="s">
        <v>18</v>
      </c>
      <c r="M6" s="30" t="s">
        <v>1</v>
      </c>
      <c r="N6" s="36" t="s">
        <v>19</v>
      </c>
    </row>
    <row r="7" spans="1:14" x14ac:dyDescent="0.2">
      <c r="A7" s="37">
        <v>1</v>
      </c>
      <c r="B7" s="52">
        <f>Textual!F6</f>
        <v>2</v>
      </c>
      <c r="C7" s="52">
        <f>Textual!H6</f>
        <v>2</v>
      </c>
      <c r="D7" s="52">
        <f>Textual!J6</f>
        <v>2</v>
      </c>
      <c r="E7" s="52">
        <f>Textual!L6</f>
        <v>2</v>
      </c>
      <c r="F7" s="52">
        <f>Textual!N6</f>
        <v>2</v>
      </c>
      <c r="G7" s="52">
        <f>Textual!P6</f>
        <v>2</v>
      </c>
      <c r="H7" s="52">
        <f>Textual!R6</f>
        <v>2</v>
      </c>
      <c r="I7" s="52">
        <f>Textual!T6</f>
        <v>2</v>
      </c>
      <c r="J7" s="52">
        <f>Textual!V6</f>
        <v>2</v>
      </c>
      <c r="K7" s="52">
        <f>Textual!X6</f>
        <v>2</v>
      </c>
      <c r="L7" s="52">
        <f>Textual!Z6</f>
        <v>2</v>
      </c>
      <c r="M7" s="31">
        <f>AVERAGE(B7:L7)</f>
        <v>2</v>
      </c>
      <c r="N7" s="34">
        <f>SUM(B7:L7)</f>
        <v>22</v>
      </c>
    </row>
    <row r="8" spans="1:14" x14ac:dyDescent="0.2">
      <c r="A8" s="38"/>
      <c r="B8" s="51"/>
      <c r="C8" s="51"/>
      <c r="D8" s="51"/>
      <c r="E8" s="51"/>
      <c r="F8" s="51"/>
      <c r="G8" s="51"/>
      <c r="H8" s="51"/>
      <c r="I8" s="51"/>
      <c r="J8" s="51"/>
      <c r="K8" s="51"/>
      <c r="L8" s="51"/>
      <c r="M8" s="31"/>
      <c r="N8" s="38"/>
    </row>
    <row r="9" spans="1:14" x14ac:dyDescent="0.2">
      <c r="A9" s="34" t="s">
        <v>2</v>
      </c>
      <c r="B9" s="31">
        <f t="shared" ref="B9:L9" si="0">AVERAGE(B7:B7)</f>
        <v>2</v>
      </c>
      <c r="C9" s="31">
        <f t="shared" si="0"/>
        <v>2</v>
      </c>
      <c r="D9" s="31">
        <f t="shared" si="0"/>
        <v>2</v>
      </c>
      <c r="E9" s="31">
        <f t="shared" si="0"/>
        <v>2</v>
      </c>
      <c r="F9" s="31">
        <f t="shared" si="0"/>
        <v>2</v>
      </c>
      <c r="G9" s="31">
        <f t="shared" si="0"/>
        <v>2</v>
      </c>
      <c r="H9" s="31">
        <f t="shared" si="0"/>
        <v>2</v>
      </c>
      <c r="I9" s="31">
        <f t="shared" si="0"/>
        <v>2</v>
      </c>
      <c r="J9" s="31">
        <f t="shared" si="0"/>
        <v>2</v>
      </c>
      <c r="K9" s="31">
        <f t="shared" si="0"/>
        <v>2</v>
      </c>
      <c r="L9" s="31">
        <f t="shared" si="0"/>
        <v>2</v>
      </c>
      <c r="M9" s="31">
        <f>AVERAGE(M7:M7)</f>
        <v>2</v>
      </c>
      <c r="N9" s="31">
        <f>AVERAGE(N7:N7)</f>
        <v>22</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ignoredErrors>
    <ignoredError sqref="M8"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5D6D7-9CB7-44CC-AE19-B4E8C0F38B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77F606-4EB9-4D7E-B694-394CF96A7C4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2903817-8B19-4387-BDEB-6424CA745C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Textual</vt:lpstr>
      <vt:lpstr>Numeric</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2022-04-29T19:45:52Z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