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FALL 2020 CAEP TWS\"/>
    </mc:Choice>
  </mc:AlternateContent>
  <xr:revisionPtr revIDLastSave="0" documentId="8_{F70DDB65-EF14-46B1-AABB-D3E1D5CD0BF6}" xr6:coauthVersionLast="47" xr6:coauthVersionMax="47" xr10:uidLastSave="{00000000-0000-0000-0000-000000000000}"/>
  <bookViews>
    <workbookView xWindow="-108" yWindow="-108" windowWidth="23256" windowHeight="12456" activeTab="2" xr2:uid="{00000000-000D-0000-FFFF-FFFF00000000}"/>
  </bookViews>
  <sheets>
    <sheet name="Item Analysis" sheetId="3" r:id="rId1"/>
    <sheet name="Textual" sheetId="5" r:id="rId2"/>
    <sheet name="Numeric" sheetId="6"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5" i="3" l="1"/>
  <c r="A94" i="3"/>
  <c r="A90" i="3"/>
  <c r="A85" i="3"/>
  <c r="A80" i="3"/>
  <c r="A70" i="3"/>
  <c r="A65" i="3"/>
  <c r="A60" i="3"/>
  <c r="A55" i="3"/>
  <c r="A50" i="3"/>
  <c r="A45" i="3"/>
  <c r="A40" i="3"/>
  <c r="A35" i="3"/>
  <c r="A10" i="3"/>
  <c r="A15" i="3"/>
  <c r="A20" i="3"/>
  <c r="A30" i="3"/>
  <c r="A25" i="3"/>
  <c r="C93" i="3"/>
  <c r="C92" i="3"/>
  <c r="C91" i="3"/>
  <c r="C89" i="3"/>
  <c r="C88" i="3"/>
  <c r="C87" i="3"/>
  <c r="C84" i="3"/>
  <c r="C83" i="3"/>
  <c r="C82" i="3"/>
  <c r="C79" i="3"/>
  <c r="C78" i="3"/>
  <c r="C77" i="3"/>
  <c r="C74" i="3"/>
  <c r="C73" i="3"/>
  <c r="C72" i="3"/>
  <c r="C69" i="3"/>
  <c r="C68" i="3"/>
  <c r="C67" i="3"/>
  <c r="C64" i="3"/>
  <c r="C63" i="3"/>
  <c r="C62" i="3"/>
  <c r="C59" i="3"/>
  <c r="C58" i="3"/>
  <c r="C57" i="3"/>
  <c r="C54" i="3"/>
  <c r="C53" i="3"/>
  <c r="C52" i="3"/>
  <c r="C49" i="3"/>
  <c r="C48" i="3"/>
  <c r="C47" i="3"/>
  <c r="C44" i="3"/>
  <c r="C43" i="3"/>
  <c r="C42" i="3"/>
  <c r="C39" i="3"/>
  <c r="C38" i="3"/>
  <c r="C37" i="3"/>
  <c r="C34" i="3"/>
  <c r="C33" i="3"/>
  <c r="C32" i="3"/>
  <c r="C29" i="3"/>
  <c r="C28" i="3"/>
  <c r="C27" i="3"/>
  <c r="C24" i="3"/>
  <c r="C23" i="3"/>
  <c r="C22" i="3"/>
  <c r="C19" i="3"/>
  <c r="C18" i="3"/>
  <c r="C17" i="3"/>
  <c r="C14" i="3"/>
  <c r="C13" i="3"/>
  <c r="C12" i="3"/>
  <c r="C9" i="3"/>
  <c r="C8" i="3"/>
  <c r="C7" i="3"/>
  <c r="C9" i="6"/>
  <c r="D9" i="6"/>
  <c r="E9" i="6"/>
  <c r="F9" i="6"/>
  <c r="G9" i="6"/>
  <c r="H9" i="6"/>
  <c r="I9" i="6"/>
  <c r="J9" i="6"/>
  <c r="K9" i="6"/>
  <c r="L9" i="6"/>
  <c r="M9" i="6"/>
  <c r="N9" i="6"/>
  <c r="O9" i="6"/>
  <c r="P9" i="6"/>
  <c r="Q9" i="6"/>
  <c r="R9" i="6"/>
  <c r="S9" i="6"/>
  <c r="T9" i="6"/>
  <c r="U9" i="6"/>
  <c r="C7" i="6"/>
  <c r="D7" i="6"/>
  <c r="E7" i="6"/>
  <c r="F7" i="6"/>
  <c r="G7" i="6"/>
  <c r="H7" i="6"/>
  <c r="I7" i="6"/>
  <c r="J7" i="6"/>
  <c r="K7" i="6"/>
  <c r="L7" i="6"/>
  <c r="M7" i="6"/>
  <c r="N7" i="6"/>
  <c r="O7" i="6"/>
  <c r="P7" i="6"/>
  <c r="Q7" i="6"/>
  <c r="R7" i="6"/>
  <c r="S7" i="6"/>
  <c r="A100" i="3" l="1"/>
  <c r="C94" i="3"/>
  <c r="C90" i="3"/>
  <c r="C80" i="3" l="1"/>
  <c r="C75" i="3"/>
  <c r="C85" i="3"/>
  <c r="C70" i="3"/>
  <c r="C65" i="3"/>
  <c r="B7" i="6" l="1"/>
  <c r="B9" i="6" l="1"/>
  <c r="U7" i="6"/>
  <c r="T7" i="6"/>
  <c r="C45" i="3"/>
  <c r="C35" i="3"/>
  <c r="C60" i="3" l="1"/>
  <c r="C55" i="3"/>
  <c r="D53" i="3" s="1"/>
  <c r="D93" i="3" l="1"/>
  <c r="D92" i="3"/>
  <c r="D91" i="3"/>
  <c r="D88" i="3"/>
  <c r="D89" i="3"/>
  <c r="D87" i="3"/>
  <c r="D82" i="3"/>
  <c r="D84" i="3"/>
  <c r="D83" i="3"/>
  <c r="D79" i="3"/>
  <c r="D77" i="3"/>
  <c r="D78" i="3"/>
  <c r="D74" i="3"/>
  <c r="D72" i="3"/>
  <c r="D73" i="3"/>
  <c r="D68" i="3"/>
  <c r="D69" i="3"/>
  <c r="D67" i="3"/>
  <c r="D64" i="3"/>
  <c r="D63" i="3"/>
  <c r="D62" i="3"/>
  <c r="C20" i="3"/>
  <c r="D17" i="3" s="1"/>
  <c r="D57" i="3"/>
  <c r="D52" i="3"/>
  <c r="D58" i="3"/>
  <c r="C25" i="3"/>
  <c r="D24" i="3" s="1"/>
  <c r="D59" i="3"/>
  <c r="D44" i="3"/>
  <c r="D54" i="3"/>
  <c r="D33" i="3"/>
  <c r="C15" i="3"/>
  <c r="D12" i="3" s="1"/>
  <c r="C40" i="3"/>
  <c r="D38" i="3" s="1"/>
  <c r="C50" i="3"/>
  <c r="D49" i="3" s="1"/>
  <c r="C30" i="3"/>
  <c r="D29" i="3" s="1"/>
  <c r="C10" i="3"/>
  <c r="D94" i="3" l="1"/>
  <c r="D90" i="3"/>
  <c r="D85" i="3"/>
  <c r="D80" i="3"/>
  <c r="D70" i="3"/>
  <c r="D75" i="3"/>
  <c r="D65" i="3"/>
  <c r="D18" i="3"/>
  <c r="D19" i="3"/>
  <c r="D23" i="3"/>
  <c r="D60" i="3"/>
  <c r="D27" i="3"/>
  <c r="D47" i="3"/>
  <c r="D42" i="3"/>
  <c r="D37" i="3"/>
  <c r="D43" i="3"/>
  <c r="D48" i="3"/>
  <c r="D14" i="3"/>
  <c r="D22" i="3"/>
  <c r="D32" i="3"/>
  <c r="D34" i="3"/>
  <c r="D28" i="3"/>
  <c r="D39" i="3"/>
  <c r="D13" i="3"/>
  <c r="D9" i="3"/>
  <c r="D8" i="3"/>
  <c r="D55" i="3"/>
  <c r="D7" i="3"/>
  <c r="D40" i="3" l="1"/>
  <c r="D20" i="3"/>
  <c r="D25" i="3"/>
  <c r="D35" i="3"/>
  <c r="D50" i="3"/>
  <c r="D30" i="3"/>
  <c r="D45" i="3"/>
  <c r="D10" i="3"/>
  <c r="D15" i="3"/>
</calcChain>
</file>

<file path=xl/sharedStrings.xml><?xml version="1.0" encoding="utf-8"?>
<sst xmlns="http://schemas.openxmlformats.org/spreadsheetml/2006/main" count="190" uniqueCount="134">
  <si>
    <t>#</t>
  </si>
  <si>
    <t>Mean</t>
  </si>
  <si>
    <t>Mean:</t>
  </si>
  <si>
    <t>SOUTHWESTERN OKLAHOMA STATE UNIVERSITY</t>
  </si>
  <si>
    <t>EVALUATION OF TEACHER CANDIDATE</t>
  </si>
  <si>
    <t>Count</t>
  </si>
  <si>
    <t>Pct</t>
  </si>
  <si>
    <t>Total</t>
  </si>
  <si>
    <t>Semester</t>
  </si>
  <si>
    <t>TeacherC</t>
  </si>
  <si>
    <t>Universi</t>
  </si>
  <si>
    <t>Cooperat</t>
  </si>
  <si>
    <t>SubmitDa</t>
  </si>
  <si>
    <t>Fall 2020</t>
  </si>
  <si>
    <t>NV</t>
  </si>
  <si>
    <t xml:space="preserve">3a.1                         </t>
  </si>
  <si>
    <r>
      <t xml:space="preserve">Target (3 pts.):  Rationale thoroughly communicates the value of the project within the context of curriculum standards and across </t>
    </r>
    <r>
      <rPr>
        <sz val="11"/>
        <color rgb="FF000000"/>
        <rFont val="Arial"/>
        <family val="2"/>
      </rPr>
      <t>mathematical domains.</t>
    </r>
  </si>
  <si>
    <t>Acceptable (2 pts.):  Rationale communicates the value of the project within the context of curriculum standards, but some explanations may not be thoroughly developed across mathematical domains.</t>
  </si>
  <si>
    <t>Unacceptable (1 pt.):  Rationale does not clearly communicate the value of the project.</t>
  </si>
  <si>
    <t>3a.2</t>
  </si>
  <si>
    <r>
      <t xml:space="preserve">Target (3 pts.):  </t>
    </r>
    <r>
      <rPr>
        <sz val="11"/>
        <color rgb="FF000000"/>
        <rFont val="Arial"/>
        <family val="2"/>
      </rPr>
      <t>Instruction engages students in developmentally appropriate mathematical investigations and clearly communicates student-learning outcomes based on Oklahoma Academic Standards.</t>
    </r>
  </si>
  <si>
    <t>Acceptable (2 pts.):  Instruction is developmentally appropriate and clearly communicates student-learning outcomes based on Oklahoma Academic Standards.</t>
  </si>
  <si>
    <t>Unacceptable (1 pt.):  Goals of instruction vague, unclear or not quite appropriate.</t>
  </si>
  <si>
    <t>3e.1</t>
  </si>
  <si>
    <r>
      <t xml:space="preserve">Target (3 pts.):  </t>
    </r>
    <r>
      <rPr>
        <sz val="11"/>
        <color rgb="FF000000"/>
        <rFont val="Arial"/>
        <family val="2"/>
      </rPr>
      <t>Lesson plans designed to engage students in high quality tasks; key mathematical ideas are explored; student misconceptions are identified.</t>
    </r>
  </si>
  <si>
    <t>Acceptable (2 pts.):  Plans lessons that engage students in high quality tasks and explore key mathematical ideas.</t>
  </si>
  <si>
    <t>Unacceptable (1 pt.):  The lesson plans do not clearly demonstrate the candidate’s ability to engage students in high quality tasks, explore key mathematical ideas, or address student misconceptions.</t>
  </si>
  <si>
    <t>3e.2</t>
  </si>
  <si>
    <t>Target (3 pts.):  Lesson plans provide a framework that allows for the building of mathematical knowledge; questioning techniques and common or stated student misconceptions are used to develop the lesson.</t>
  </si>
  <si>
    <t>Acceptable (2 pts.):  Lesson plans provide a framework that allows for the building of mathematical knowledge; a variety of questioning techniques are included.</t>
  </si>
  <si>
    <t>Unacceptable (1 pt.):  Teacher candidate did not use questioning techniques to guide mathematical discussion.</t>
  </si>
  <si>
    <t>3f.1</t>
  </si>
  <si>
    <t>Target (3 pts.):  All assessments are documented in the table, including a pretest, at least three formative assessments, and a post-test.</t>
  </si>
  <si>
    <t>Acceptable (2 pts.):  All assessments are documented in the table, including a pretest, at least one formative assessment, and a post-test.</t>
  </si>
  <si>
    <t>Unacceptable (1 pt.):  All assessments are documented in the table, including a pretest, a formative assessment, and a post-test.</t>
  </si>
  <si>
    <t>3f.2</t>
  </si>
  <si>
    <r>
      <t>Target (3 pts.):  Candidate uses both formative and summative assessments to effectively measure student proficiencies associated to all student learning outcomes.  Assessments include at least three strategies focusing on unders</t>
    </r>
    <r>
      <rPr>
        <sz val="11"/>
        <color rgb="FF000000"/>
        <rFont val="Arial"/>
        <family val="2"/>
      </rPr>
      <t>tanding the ways students think about mathematics as well as varying levels of thinking and difficulty.</t>
    </r>
  </si>
  <si>
    <t>Acceptable (2 pts.):  Candidate uses both formative and summative assessments to effectively measure student proficiencies associated to all student learning outcomes.  Assessments focus on understanding the ways student think about mathematics but with limited strategies or skewed with regard to level of thinking or difficulty.</t>
  </si>
  <si>
    <r>
      <t xml:space="preserve">Unacceptable (1 pt.):  Assessments do not measure student proficiencies associated to the student learning outcomes </t>
    </r>
    <r>
      <rPr>
        <b/>
        <sz val="11"/>
        <color rgb="FF000000"/>
        <rFont val="Arial"/>
        <family val="2"/>
      </rPr>
      <t>OR</t>
    </r>
    <r>
      <rPr>
        <sz val="11"/>
        <color rgb="FF000000"/>
        <rFont val="Arial"/>
        <family val="2"/>
      </rPr>
      <t xml:space="preserve"> Assessments focus on student recall of facts and algorithms with no evidence of interest in understanding the ways students think about mathematics and skewed with regard to level of thinking and difficulty.</t>
    </r>
  </si>
  <si>
    <t>3f.3</t>
  </si>
  <si>
    <r>
      <t xml:space="preserve">Target (3 pts.):  </t>
    </r>
    <r>
      <rPr>
        <sz val="11"/>
        <color rgb="FF000000"/>
        <rFont val="Arial"/>
        <family val="2"/>
      </rPr>
      <t>Documentation of how assessment results were used to inform instruction includes specific examples.</t>
    </r>
  </si>
  <si>
    <t>Acceptable (2 pts.):  Documentation of how assessment results were used to inform instruction is generic.</t>
  </si>
  <si>
    <t>Unacceptable (1 pt.):  No documentation of how assessment results were used to inform instruction.</t>
  </si>
  <si>
    <t>4d.1</t>
  </si>
  <si>
    <r>
      <t xml:space="preserve">Target (3 pts.):  </t>
    </r>
    <r>
      <rPr>
        <sz val="11"/>
        <color rgb="FF000000"/>
        <rFont val="Arial"/>
        <family val="2"/>
      </rPr>
      <t>Project reflects equitable and ethical treatment of all students, evident in assessment scoring, modifications, and dispositions evident in reflection.</t>
    </r>
  </si>
  <si>
    <t>Acceptable (2 pts.):  Project reflects equitable and ethical treatment of all students, evident in assessment scoring, modifications, or dispositions evident in reflection.</t>
  </si>
  <si>
    <t>Unacceptable (1 pt.):  No evidence of equitable and ethical treatment of students.</t>
  </si>
  <si>
    <t>4d.2</t>
  </si>
  <si>
    <r>
      <t xml:space="preserve">Target (3 pts.):  </t>
    </r>
    <r>
      <rPr>
        <sz val="11"/>
        <color rgb="FF000000"/>
        <rFont val="Arial"/>
        <family val="2"/>
      </rPr>
      <t>Project reflects equitable treatment and high expectations for all students as demonstrated in the candidate’s lesson plan development and assessments.</t>
    </r>
  </si>
  <si>
    <t>Acceptable (2 pts.):  Project reflects equitable treatment and high expectations for all students as demonstrated in the candidate’s lesson plan development or assessments.</t>
  </si>
  <si>
    <t>Unacceptable (1 pt.):  No evidence of equitable treatment and high expectations for all students.</t>
  </si>
  <si>
    <t>5b.1</t>
  </si>
  <si>
    <t>Target (3 pts.):  Students are engaged in developmentally appropriate mathematical investigations.  Documentation includes evidence that:
1.	Pacing is appropriate.
2.	Students are actively engaged in the investigation.
Students are given an opportunity for reflection.</t>
  </si>
  <si>
    <t>Acceptable (2 pts.):  Students are engaged in developmentally appropriate mathematical investigations.  Documentation includes evidence that students are actively engaged in the investigation.</t>
  </si>
  <si>
    <t>Unacceptable (1 pt.):  There is no documentation addressing the engagement of students in developmentally appropriate mathematical investigations.</t>
  </si>
  <si>
    <t xml:space="preserve">5b.2                                           </t>
  </si>
  <si>
    <r>
      <t xml:space="preserve">Target (3 pts.):  </t>
    </r>
    <r>
      <rPr>
        <sz val="11"/>
        <color rgb="FF000000"/>
        <rFont val="Arial"/>
        <family val="2"/>
      </rPr>
      <t>Students use mathematics-specific technologies appropriate to the learning objective.</t>
    </r>
  </si>
  <si>
    <t>Acceptable (2 pts.):  Students use mathematics-specific technologies but it does not connect to the learning objectives in a meaningful way.</t>
  </si>
  <si>
    <t>Unacceptable (1 pt.):  Students do not use mathematics-specific technology and explanation for lack of use not based in sound pedagogy.</t>
  </si>
  <si>
    <t xml:space="preserve">5c.1                                         </t>
  </si>
  <si>
    <t>Target (3 pts.):  Diagnostic and summative data is clearly displayed and organized by student learning outcomes.</t>
  </si>
  <si>
    <t xml:space="preserve">Acceptable (2 pts.):  Diagnostic and summative data is included but are not organized by student learning outcomes.   </t>
  </si>
  <si>
    <t xml:space="preserve">Unacceptable (1 pt.):  Data is not included or is included but does not relate to student learning outcomes. </t>
  </si>
  <si>
    <t xml:space="preserve">5c.2                                  </t>
  </si>
  <si>
    <r>
      <t>Target (3 pts.):  Data analysis accurately in</t>
    </r>
    <r>
      <rPr>
        <sz val="11"/>
        <color rgb="FF000000"/>
        <rFont val="Arial"/>
        <family val="2"/>
      </rPr>
      <t>terprets assessment results, including a reflection on how the assessment evidence will inform future instruction.</t>
    </r>
  </si>
  <si>
    <t>Acceptable (2 pts.):  Data analysis accurately interprets assessment results and includes a reflection on the assessment evidence.</t>
  </si>
  <si>
    <t>Unacceptable (1 pt.):  Data analysis is not included, inaccurately interprets assessment results, or does not include a description of how the assessment results were reported or will inform future instruction.</t>
  </si>
  <si>
    <t xml:space="preserve">5c.3                             </t>
  </si>
  <si>
    <t>Target (3 pts.):  Assessment evidence demonstrates a positive impact on student learning for each student learning outcome.</t>
  </si>
  <si>
    <t>Acceptable (2 pts.):  Assessment evidence demonstrates a positive impact on student learning on most of the student learning outcomes.</t>
  </si>
  <si>
    <t>Unacceptable (1 pt.):  Assessment does not provide evidence demonstrating a positive impact on student learning on most of the student learning outcomes.</t>
  </si>
  <si>
    <t xml:space="preserve">6b.1                  </t>
  </si>
  <si>
    <r>
      <t>Target (3 pts.):  Candidate documents more than one distinct collaborative learning experience that draws upon resea</t>
    </r>
    <r>
      <rPr>
        <sz val="11"/>
        <color rgb="FF000000"/>
        <rFont val="Arial"/>
        <family val="2"/>
      </rPr>
      <t>rch in mathematics education to inform practice and enhance learning opportunities for all students’ mathematical knowledge development.</t>
    </r>
  </si>
  <si>
    <t>Acceptable (2 pts.):  Candidate documents a collaborative learning experience that draws upon research in mathematics education to inform practice and enhance learning opportunities for all students’ mathematical knowledge development.</t>
  </si>
  <si>
    <t>Unacceptable (1 pt.):  Collaborative learning experience is not based upon research in mathematics education or is not related to enhancing learning opportunities for all students’ mathematical knowledge development.</t>
  </si>
  <si>
    <t xml:space="preserve">6b.2                            </t>
  </si>
  <si>
    <t xml:space="preserve">7c.1           </t>
  </si>
  <si>
    <r>
      <t>Target (3 pts.):  Project provides evidence the teacher candidate has developed the knowledge, skills and professional behaviors necessary to examine the nature of mathematics, how mathematics should be taught, and how students learn mathematics. The intro</t>
    </r>
    <r>
      <rPr>
        <sz val="11"/>
        <color rgb="FF000000"/>
        <rFont val="Arial"/>
        <family val="2"/>
      </rPr>
      <t>duction and rationale spans both middle and high school mathematics and documents specific ways in which candidate has drawn upon research in mathematics education and professional development to inform practice.</t>
    </r>
  </si>
  <si>
    <t>Acceptable (2 pts.):  Project provides evidence the teacher candidate has developed the knowledge, skills and professional behaviors necessary to examine the nature of mathematics, how mathematics should be taught, and how students learn mathematics. The introduction and rationale spans both middle and high school mathematics.</t>
  </si>
  <si>
    <t>Unacceptable (1 pt.):  Project does not provide evidence the teacher candidate has developed the knowledge, skills or professional behaviors necessary to examine the nature of mathematics, how mathematics should be taught, and how students learn mathematics.</t>
  </si>
  <si>
    <t xml:space="preserve">7c.2       </t>
  </si>
  <si>
    <r>
      <t xml:space="preserve">Target (3 pts.):  </t>
    </r>
    <r>
      <rPr>
        <sz val="11"/>
        <color rgb="FF000000"/>
        <rFont val="Arial"/>
        <family val="2"/>
      </rPr>
      <t>Project introduction and reflection includes an analysis of approaches to mathematics teaching and learning, focusing on tasks, discourse, environment, and assessment. Candidate documents specific changes made to the project as a result of conversations with cooperating teacher, peers, and university supervisors.</t>
    </r>
  </si>
  <si>
    <t>Acceptable (2 pts.):  Project introduction and reflection includes an analysis of approaches to mathematics teaching and learning, focusing on tasks, discourse, environment, and assessment.</t>
  </si>
  <si>
    <t>Unacceptable (1 pt.):  Project introduction or reflection does not focus on approaches to mathematics teaching and learning, tasks, discourse, environment, or assessment. 
OR 
Analysis is limited or faulty.</t>
  </si>
  <si>
    <t>CPRS3a1</t>
  </si>
  <si>
    <t>CPRS3a2</t>
  </si>
  <si>
    <t>CPLP3e1</t>
  </si>
  <si>
    <t>CPLP3e2</t>
  </si>
  <si>
    <t>CPAP3f1</t>
  </si>
  <si>
    <t>CPAP3f2</t>
  </si>
  <si>
    <t>CPAP3f3</t>
  </si>
  <si>
    <t>MLE4d1</t>
  </si>
  <si>
    <t>MLE4d2</t>
  </si>
  <si>
    <t>ISLLP5b1</t>
  </si>
  <si>
    <t>ISLLP5b2</t>
  </si>
  <si>
    <t>ISLAR5c1</t>
  </si>
  <si>
    <t>ISLAR5c2</t>
  </si>
  <si>
    <t>ISLAR5c3</t>
  </si>
  <si>
    <t>PKS6b1</t>
  </si>
  <si>
    <t>PKS6b2</t>
  </si>
  <si>
    <t>SMFE7c1</t>
  </si>
  <si>
    <t>SMFE7c2</t>
  </si>
  <si>
    <t>Comments</t>
  </si>
  <si>
    <t>Points3a</t>
  </si>
  <si>
    <t>Points3e</t>
  </si>
  <si>
    <t>Points3f</t>
  </si>
  <si>
    <t>Points4d</t>
  </si>
  <si>
    <t>Points5b</t>
  </si>
  <si>
    <t>Points5c</t>
  </si>
  <si>
    <t>Points6b</t>
  </si>
  <si>
    <t>Points7c</t>
  </si>
  <si>
    <t>You did a nice job with your reflections!</t>
  </si>
  <si>
    <t>2020/12/03 19:51:33</t>
  </si>
  <si>
    <t>Score Possible 54</t>
  </si>
  <si>
    <t>3a1</t>
  </si>
  <si>
    <t>3a2</t>
  </si>
  <si>
    <t>3e1</t>
  </si>
  <si>
    <t>3e2</t>
  </si>
  <si>
    <t>3f1</t>
  </si>
  <si>
    <t>3f2</t>
  </si>
  <si>
    <t>3f3</t>
  </si>
  <si>
    <t>4d1</t>
  </si>
  <si>
    <t>4d2</t>
  </si>
  <si>
    <t>5b1</t>
  </si>
  <si>
    <t>5b2</t>
  </si>
  <si>
    <t>5c1</t>
  </si>
  <si>
    <t>5c2</t>
  </si>
  <si>
    <t>5c3</t>
  </si>
  <si>
    <t>6b1</t>
  </si>
  <si>
    <t>6b2</t>
  </si>
  <si>
    <t>7c1</t>
  </si>
  <si>
    <t>7c2</t>
  </si>
  <si>
    <t>Teacher Work Sample, Math</t>
  </si>
  <si>
    <t>TOTAL SCORE out of 54 possible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</si>
</sst>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
      <b/>
      <sz val="11"/>
      <color rgb="FF000000"/>
      <name val="Arial"/>
      <family val="2"/>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indexed="64"/>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indexed="64"/>
      </top>
      <bottom style="thin">
        <color rgb="FF000000"/>
      </bottom>
      <diagonal/>
    </border>
    <border>
      <left/>
      <right/>
      <top style="thin">
        <color auto="1"/>
      </top>
      <bottom/>
      <diagonal/>
    </border>
    <border>
      <left/>
      <right/>
      <top/>
      <bottom style="thin">
        <color auto="1"/>
      </bottom>
      <diagonal/>
    </border>
    <border>
      <left style="thin">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applyAlignment="0">
      <alignment vertical="top" wrapText="1"/>
      <protection locked="0"/>
    </xf>
  </cellStyleXfs>
  <cellXfs count="80">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2" xfId="0" applyFont="1" applyBorder="1" applyAlignment="1" applyProtection="1">
      <alignment horizontal="right" wrapText="1"/>
      <protection hidden="1"/>
    </xf>
    <xf numFmtId="0" fontId="7" fillId="0" borderId="4"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3"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10" fontId="6" fillId="0" borderId="2"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8" fillId="0" borderId="1" xfId="0" applyFont="1" applyBorder="1" applyAlignment="1" applyProtection="1">
      <alignment horizontal="left" wrapText="1"/>
      <protection hidden="1"/>
    </xf>
    <xf numFmtId="2" fontId="4" fillId="0" borderId="2"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2" fillId="0" borderId="0" xfId="0" applyFont="1" applyAlignment="1">
      <alignment horizontal="left" vertical="center"/>
      <protection locked="0"/>
    </xf>
    <xf numFmtId="0" fontId="2" fillId="0" borderId="0" xfId="0" applyFont="1" applyAlignment="1" applyProtection="1">
      <alignment horizontal="center" vertical="top"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0" fillId="0" borderId="0" xfId="0" applyAlignment="1" applyProtection="1">
      <alignment horizontal="center" vertical="top" wrapText="1"/>
      <protection hidden="1"/>
    </xf>
    <xf numFmtId="0" fontId="0" fillId="0" borderId="0" xfId="0" applyNumberFormat="1" applyAlignment="1">
      <alignment horizontal="center" vertical="top"/>
      <protection locked="0"/>
    </xf>
    <xf numFmtId="0" fontId="0" fillId="0" borderId="0" xfId="0" applyAlignment="1">
      <alignment horizontal="center" vertical="top"/>
      <protection locked="0"/>
    </xf>
    <xf numFmtId="0" fontId="7" fillId="0" borderId="10" xfId="0" applyFont="1" applyBorder="1" applyAlignment="1" applyProtection="1">
      <alignment horizontal="center" wrapText="1"/>
      <protection hidden="1"/>
    </xf>
    <xf numFmtId="0" fontId="6" fillId="0" borderId="11" xfId="0" applyFont="1" applyBorder="1" applyAlignment="1" applyProtection="1">
      <alignment horizontal="right" wrapText="1"/>
      <protection hidden="1"/>
    </xf>
    <xf numFmtId="0" fontId="11" fillId="0" borderId="1" xfId="0" applyFont="1" applyFill="1" applyBorder="1" applyAlignment="1">
      <alignment vertical="center" wrapText="1"/>
      <protection locked="0"/>
    </xf>
    <xf numFmtId="0" fontId="10" fillId="0" borderId="1" xfId="0" applyFont="1" applyFill="1" applyBorder="1" applyAlignment="1">
      <alignment vertical="center" wrapText="1"/>
      <protection locked="0"/>
    </xf>
    <xf numFmtId="0" fontId="0" fillId="0" borderId="0" xfId="0" applyNumberFormat="1" applyAlignment="1">
      <alignment horizontal="right" vertical="top"/>
      <protection locked="0"/>
    </xf>
    <xf numFmtId="0" fontId="0" fillId="0" borderId="0" xfId="0" applyAlignment="1" applyProtection="1">
      <alignment horizontal="center" vertical="top" wrapText="1"/>
      <protection hidden="1"/>
    </xf>
    <xf numFmtId="0" fontId="6" fillId="0" borderId="7" xfId="0" applyFont="1" applyBorder="1" applyAlignment="1" applyProtection="1">
      <alignment horizontal="right" wrapText="1"/>
      <protection hidden="1"/>
    </xf>
    <xf numFmtId="2" fontId="7" fillId="0" borderId="7" xfId="0" applyNumberFormat="1" applyFont="1" applyBorder="1" applyAlignment="1" applyProtection="1">
      <alignment horizontal="center" wrapText="1"/>
      <protection hidden="1"/>
    </xf>
    <xf numFmtId="10" fontId="6" fillId="0" borderId="7" xfId="0" applyNumberFormat="1" applyFont="1" applyBorder="1" applyAlignment="1" applyProtection="1">
      <alignment horizontal="right" wrapText="1"/>
      <protection hidden="1"/>
    </xf>
    <xf numFmtId="2" fontId="7" fillId="0" borderId="12" xfId="0" applyNumberFormat="1" applyFont="1" applyBorder="1" applyAlignment="1" applyProtection="1">
      <alignment horizontal="center" wrapText="1"/>
      <protection hidden="1"/>
    </xf>
    <xf numFmtId="0" fontId="6" fillId="0" borderId="12" xfId="0" applyFont="1" applyBorder="1" applyAlignment="1" applyProtection="1">
      <alignment horizontal="right" wrapText="1"/>
      <protection hidden="1"/>
    </xf>
    <xf numFmtId="10" fontId="6" fillId="0" borderId="12" xfId="0" applyNumberFormat="1" applyFont="1" applyBorder="1" applyAlignment="1" applyProtection="1">
      <alignment horizontal="right" wrapText="1"/>
      <protection hidden="1"/>
    </xf>
    <xf numFmtId="2" fontId="7" fillId="0" borderId="13" xfId="0" applyNumberFormat="1" applyFont="1" applyBorder="1" applyAlignment="1" applyProtection="1">
      <alignment horizontal="center" wrapText="1"/>
      <protection hidden="1"/>
    </xf>
    <xf numFmtId="0" fontId="6" fillId="0" borderId="13" xfId="0" applyFont="1" applyBorder="1" applyAlignment="1" applyProtection="1">
      <alignment horizontal="right" wrapText="1"/>
      <protection hidden="1"/>
    </xf>
    <xf numFmtId="10" fontId="6" fillId="0" borderId="13" xfId="0" applyNumberFormat="1" applyFont="1" applyBorder="1" applyAlignment="1" applyProtection="1">
      <alignment horizontal="right" wrapText="1"/>
      <protection hidden="1"/>
    </xf>
    <xf numFmtId="2" fontId="7" fillId="0" borderId="0" xfId="0" applyNumberFormat="1" applyFont="1" applyBorder="1" applyAlignment="1" applyProtection="1">
      <alignment horizontal="center" wrapText="1"/>
      <protection hidden="1"/>
    </xf>
    <xf numFmtId="0" fontId="7" fillId="0" borderId="14" xfId="0" applyFont="1" applyBorder="1" applyAlignment="1" applyProtection="1">
      <alignment horizontal="center" wrapText="1"/>
      <protection hidden="1"/>
    </xf>
    <xf numFmtId="2" fontId="7" fillId="0" borderId="6" xfId="0" applyNumberFormat="1" applyFont="1" applyBorder="1" applyAlignment="1" applyProtection="1">
      <alignment horizontal="center" wrapText="1"/>
      <protection hidden="1"/>
    </xf>
    <xf numFmtId="0" fontId="7" fillId="0" borderId="6" xfId="0" applyFont="1" applyBorder="1" applyAlignment="1" applyProtection="1">
      <alignment horizontal="center" wrapText="1"/>
      <protection hidden="1"/>
    </xf>
    <xf numFmtId="2" fontId="7" fillId="0" borderId="16" xfId="0" applyNumberFormat="1" applyFont="1" applyBorder="1" applyAlignment="1" applyProtection="1">
      <alignment horizontal="center" wrapText="1"/>
      <protection hidden="1"/>
    </xf>
    <xf numFmtId="0" fontId="6" fillId="0" borderId="5" xfId="0" applyFont="1" applyBorder="1" applyAlignment="1" applyProtection="1">
      <alignment horizontal="right" wrapText="1"/>
      <protection hidden="1"/>
    </xf>
    <xf numFmtId="0" fontId="7" fillId="0" borderId="5" xfId="0" applyFont="1" applyBorder="1" applyAlignment="1" applyProtection="1">
      <alignment horizontal="right" wrapText="1"/>
      <protection hidden="1"/>
    </xf>
    <xf numFmtId="0" fontId="6" fillId="0" borderId="1" xfId="0" applyFont="1" applyBorder="1" applyAlignment="1" applyProtection="1">
      <alignment horizontal="center" wrapText="1"/>
      <protection hidden="1"/>
    </xf>
    <xf numFmtId="0" fontId="8" fillId="0" borderId="17" xfId="0" applyFont="1" applyBorder="1" applyAlignment="1" applyProtection="1">
      <alignment horizontal="left" wrapText="1"/>
      <protection hidden="1"/>
    </xf>
    <xf numFmtId="0" fontId="5" fillId="0" borderId="17" xfId="0" applyFont="1" applyBorder="1" applyAlignment="1" applyProtection="1">
      <alignment vertical="top"/>
      <protection hidden="1"/>
    </xf>
    <xf numFmtId="0" fontId="8" fillId="0" borderId="18" xfId="0" applyFont="1" applyBorder="1" applyAlignment="1" applyProtection="1">
      <alignment horizontal="left" wrapText="1"/>
      <protection hidden="1"/>
    </xf>
    <xf numFmtId="0" fontId="6" fillId="0" borderId="17" xfId="0" applyFont="1" applyBorder="1" applyAlignment="1" applyProtection="1">
      <alignment horizontal="center" wrapText="1"/>
      <protection hidden="1"/>
    </xf>
    <xf numFmtId="0" fontId="7" fillId="0" borderId="7" xfId="0" applyFont="1" applyBorder="1" applyAlignment="1" applyProtection="1">
      <alignment horizontal="right" wrapText="1"/>
      <protection hidden="1"/>
    </xf>
    <xf numFmtId="0" fontId="7" fillId="0" borderId="17" xfId="0" applyFont="1" applyBorder="1" applyAlignment="1" applyProtection="1">
      <alignment horizontal="right" wrapText="1"/>
      <protection hidden="1"/>
    </xf>
    <xf numFmtId="0" fontId="8" fillId="0" borderId="19" xfId="0" applyFont="1" applyBorder="1" applyAlignment="1" applyProtection="1">
      <alignment horizontal="left" wrapText="1"/>
      <protection hidden="1"/>
    </xf>
    <xf numFmtId="49" fontId="2" fillId="0" borderId="0" xfId="0" applyNumberFormat="1" applyFont="1" applyAlignment="1" applyProtection="1">
      <alignment horizontal="left" vertical="center"/>
      <protection locked="0"/>
    </xf>
    <xf numFmtId="0" fontId="0" fillId="0" borderId="0" xfId="0" applyAlignment="1">
      <alignment horizontal="right" vertical="top"/>
      <protection locked="0"/>
    </xf>
    <xf numFmtId="49" fontId="2" fillId="0" borderId="0" xfId="0" applyNumberFormat="1" applyFont="1" applyAlignment="1" applyProtection="1">
      <alignment horizontal="center" vertical="center"/>
      <protection locked="0"/>
    </xf>
    <xf numFmtId="0" fontId="7" fillId="0" borderId="8" xfId="0" applyFont="1" applyBorder="1" applyAlignment="1" applyProtection="1">
      <alignment horizontal="left" vertical="top" wrapText="1"/>
      <protection hidden="1"/>
    </xf>
    <xf numFmtId="0" fontId="0" fillId="0" borderId="9" xfId="0" applyBorder="1" applyAlignment="1" applyProtection="1">
      <alignment vertical="top" wrapText="1"/>
      <protection hidden="1"/>
    </xf>
    <xf numFmtId="0" fontId="4" fillId="0" borderId="6" xfId="0" applyFont="1" applyBorder="1" applyAlignment="1" applyProtection="1">
      <alignment horizontal="left" vertical="top"/>
      <protection hidden="1"/>
    </xf>
    <xf numFmtId="0" fontId="4" fillId="0" borderId="7" xfId="0" applyFont="1" applyBorder="1" applyAlignment="1" applyProtection="1">
      <alignment horizontal="left" vertical="top"/>
      <protection hidden="1"/>
    </xf>
    <xf numFmtId="0" fontId="4" fillId="0" borderId="5" xfId="0" applyFont="1" applyBorder="1" applyAlignment="1" applyProtection="1">
      <alignment horizontal="left" vertical="top"/>
      <protection hidden="1"/>
    </xf>
    <xf numFmtId="0" fontId="7" fillId="0" borderId="10" xfId="0" applyFont="1" applyBorder="1" applyAlignment="1">
      <alignment horizontal="left" vertical="top" wrapText="1"/>
      <protection locked="0"/>
    </xf>
    <xf numFmtId="0" fontId="7" fillId="0" borderId="9"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8" xfId="0" applyFont="1" applyBorder="1" applyAlignment="1" applyProtection="1">
      <alignment vertical="top" wrapText="1"/>
      <protection hidden="1"/>
    </xf>
    <xf numFmtId="0" fontId="7" fillId="0" borderId="15" xfId="0" applyFont="1" applyBorder="1" applyAlignment="1" applyProtection="1">
      <alignment vertical="top" wrapText="1"/>
      <protection hidden="1"/>
    </xf>
    <xf numFmtId="0" fontId="0" fillId="0" borderId="16" xfId="0" applyBorder="1" applyAlignment="1">
      <alignment vertical="top" wrapText="1"/>
      <protection locked="0"/>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
  <sheetViews>
    <sheetView view="pageLayout" topLeftCell="A7" zoomScaleNormal="100" workbookViewId="0">
      <selection activeCell="A76" sqref="A76"/>
    </sheetView>
  </sheetViews>
  <sheetFormatPr defaultColWidth="9.28515625" defaultRowHeight="14.4" x14ac:dyDescent="0.2"/>
  <cols>
    <col min="1" max="1" width="24" style="7" customWidth="1"/>
    <col min="2" max="2" width="76.7109375" style="7" customWidth="1"/>
    <col min="3" max="3" width="7.140625" style="7" bestFit="1" customWidth="1"/>
    <col min="4" max="4" width="10.85546875" style="7" customWidth="1"/>
    <col min="5" max="5" width="3.85546875" style="7" customWidth="1"/>
    <col min="6" max="16384" width="9.28515625" style="7"/>
  </cols>
  <sheetData>
    <row r="1" spans="1:13" s="2" customFormat="1" x14ac:dyDescent="0.2">
      <c r="A1" s="71" t="s">
        <v>3</v>
      </c>
      <c r="B1" s="72"/>
      <c r="C1" s="72"/>
      <c r="D1" s="72"/>
      <c r="E1" s="1"/>
      <c r="F1" s="1"/>
      <c r="G1" s="1"/>
      <c r="H1" s="1"/>
      <c r="I1" s="1"/>
      <c r="J1" s="1"/>
      <c r="K1" s="1"/>
      <c r="L1" s="1"/>
      <c r="M1" s="1"/>
    </row>
    <row r="2" spans="1:13" s="2" customFormat="1" x14ac:dyDescent="0.2">
      <c r="A2" s="73" t="s">
        <v>4</v>
      </c>
      <c r="B2" s="72"/>
      <c r="C2" s="72"/>
      <c r="D2" s="72"/>
      <c r="E2" s="3"/>
      <c r="F2" s="3"/>
      <c r="G2" s="3"/>
      <c r="H2" s="3"/>
      <c r="I2" s="3"/>
      <c r="J2" s="3"/>
      <c r="K2" s="3"/>
      <c r="L2" s="3"/>
      <c r="M2" s="3"/>
    </row>
    <row r="3" spans="1:13" s="2" customFormat="1" x14ac:dyDescent="0.2">
      <c r="A3" s="71" t="s">
        <v>132</v>
      </c>
      <c r="B3" s="72"/>
      <c r="C3" s="72"/>
      <c r="D3" s="72"/>
      <c r="E3" s="1"/>
      <c r="F3" s="1"/>
      <c r="G3" s="1"/>
      <c r="H3" s="1"/>
      <c r="I3" s="1"/>
      <c r="J3" s="1"/>
      <c r="K3" s="1"/>
      <c r="L3" s="1"/>
      <c r="M3" s="1"/>
    </row>
    <row r="4" spans="1:13" s="2" customFormat="1" x14ac:dyDescent="0.2">
      <c r="A4" s="73" t="s">
        <v>13</v>
      </c>
      <c r="B4" s="72"/>
      <c r="C4" s="72"/>
      <c r="D4" s="72"/>
      <c r="E4" s="3"/>
      <c r="F4" s="3"/>
      <c r="G4" s="3"/>
      <c r="H4" s="3"/>
      <c r="I4" s="3"/>
      <c r="J4" s="3"/>
      <c r="K4" s="3"/>
      <c r="L4" s="3"/>
      <c r="M4" s="3"/>
    </row>
    <row r="5" spans="1:13" hidden="1" x14ac:dyDescent="0.2"/>
    <row r="6" spans="1:13" ht="15" customHeight="1" x14ac:dyDescent="0.3">
      <c r="A6" s="4"/>
      <c r="B6" s="4"/>
      <c r="C6" s="5" t="s">
        <v>5</v>
      </c>
      <c r="D6" s="6" t="s">
        <v>6</v>
      </c>
    </row>
    <row r="7" spans="1:13" ht="41.4" x14ac:dyDescent="0.3">
      <c r="A7" s="69" t="s">
        <v>15</v>
      </c>
      <c r="B7" s="33" t="s">
        <v>16</v>
      </c>
      <c r="C7" s="8">
        <f>IFERROR(COUNTIF(Textual!$F$2:$F$500,3),"")</f>
        <v>1</v>
      </c>
      <c r="D7" s="9">
        <f>IFERROR(C7/$C$10,"")</f>
        <v>1</v>
      </c>
    </row>
    <row r="8" spans="1:13" ht="55.2" x14ac:dyDescent="0.3">
      <c r="A8" s="70"/>
      <c r="B8" s="33" t="s">
        <v>17</v>
      </c>
      <c r="C8" s="8">
        <f>IFERROR(COUNTIF(Textual!$F$2:$F$500,2),"")</f>
        <v>0</v>
      </c>
      <c r="D8" s="9">
        <f t="shared" ref="D8:D9" si="0">IFERROR(C8/$C$10,"")</f>
        <v>0</v>
      </c>
    </row>
    <row r="9" spans="1:13" ht="27.6" x14ac:dyDescent="0.3">
      <c r="A9" s="47" t="s">
        <v>1</v>
      </c>
      <c r="B9" s="34" t="s">
        <v>18</v>
      </c>
      <c r="C9" s="8">
        <f>IFERROR(COUNTIF(Textual!$F$2:$F$500,1),"")</f>
        <v>0</v>
      </c>
      <c r="D9" s="9">
        <f t="shared" si="0"/>
        <v>0</v>
      </c>
    </row>
    <row r="10" spans="1:13" x14ac:dyDescent="0.3">
      <c r="A10" s="48">
        <f>SUM(C7*3+C8*2+C9*1)/$C$10</f>
        <v>3</v>
      </c>
      <c r="B10" s="15" t="s">
        <v>7</v>
      </c>
      <c r="C10" s="51">
        <f>SUM(C7:C9)</f>
        <v>1</v>
      </c>
      <c r="D10" s="10">
        <f>SUM(D7:D9)</f>
        <v>1</v>
      </c>
    </row>
    <row r="11" spans="1:13" s="14" customFormat="1" x14ac:dyDescent="0.3">
      <c r="A11" s="4"/>
      <c r="B11" s="54"/>
      <c r="C11" s="12"/>
      <c r="D11" s="13"/>
    </row>
    <row r="12" spans="1:13" ht="55.2" x14ac:dyDescent="0.3">
      <c r="A12" s="75" t="s">
        <v>19</v>
      </c>
      <c r="B12" s="33" t="s">
        <v>20</v>
      </c>
      <c r="C12" s="32">
        <f>IFERROR(COUNTIF(Textual!$G$2:$G$500,3),"")</f>
        <v>1</v>
      </c>
      <c r="D12" s="9">
        <f>IFERROR(C12/$C$15,"")</f>
        <v>1</v>
      </c>
    </row>
    <row r="13" spans="1:13" ht="41.4" x14ac:dyDescent="0.3">
      <c r="A13" s="76"/>
      <c r="B13" s="33" t="s">
        <v>21</v>
      </c>
      <c r="C13" s="32">
        <f>IFERROR(COUNTIF(Textual!$G$2:$G$500,2),"")</f>
        <v>0</v>
      </c>
      <c r="D13" s="9">
        <f t="shared" ref="D13:D14" si="1">IFERROR(C13/$C$15,"")</f>
        <v>0</v>
      </c>
    </row>
    <row r="14" spans="1:13" ht="27.6" x14ac:dyDescent="0.3">
      <c r="A14" s="49" t="s">
        <v>1</v>
      </c>
      <c r="B14" s="34" t="s">
        <v>22</v>
      </c>
      <c r="C14" s="32">
        <f>IFERROR(COUNTIF(Textual!$G$2:$G$500,1),"")</f>
        <v>0</v>
      </c>
      <c r="D14" s="9">
        <f t="shared" si="1"/>
        <v>0</v>
      </c>
    </row>
    <row r="15" spans="1:13" x14ac:dyDescent="0.3">
      <c r="A15" s="50">
        <f>SUM(C12*3+C13*2+C14*1)/$C$15</f>
        <v>3</v>
      </c>
      <c r="B15" s="15" t="s">
        <v>7</v>
      </c>
      <c r="C15" s="51">
        <f>SUM(C12:C14)</f>
        <v>1</v>
      </c>
      <c r="D15" s="10">
        <f>SUM(D12:D14)</f>
        <v>1</v>
      </c>
    </row>
    <row r="16" spans="1:13" s="14" customFormat="1" x14ac:dyDescent="0.3">
      <c r="A16" s="4"/>
      <c r="B16" s="54"/>
      <c r="C16" s="12"/>
      <c r="D16" s="13"/>
    </row>
    <row r="17" spans="1:4" ht="41.4" x14ac:dyDescent="0.3">
      <c r="A17" s="64" t="s">
        <v>23</v>
      </c>
      <c r="B17" s="33" t="s">
        <v>24</v>
      </c>
      <c r="C17" s="32">
        <f>IFERROR(COUNTIF(Textual!$H$2:$H$500,3),"")</f>
        <v>1</v>
      </c>
      <c r="D17" s="9">
        <f>IFERROR(C17/$C$20,"")</f>
        <v>1</v>
      </c>
    </row>
    <row r="18" spans="1:4" ht="27.6" x14ac:dyDescent="0.3">
      <c r="A18" s="65"/>
      <c r="B18" s="33" t="s">
        <v>25</v>
      </c>
      <c r="C18" s="32">
        <f>IFERROR(COUNTIF(Textual!$H$2:$H$500,2),"")</f>
        <v>0</v>
      </c>
      <c r="D18" s="9">
        <f t="shared" ref="D18:D19" si="2">IFERROR(C18/$C$20,"")</f>
        <v>0</v>
      </c>
    </row>
    <row r="19" spans="1:4" ht="55.2" x14ac:dyDescent="0.3">
      <c r="A19" s="31" t="s">
        <v>1</v>
      </c>
      <c r="B19" s="34" t="s">
        <v>26</v>
      </c>
      <c r="C19" s="32">
        <f>IFERROR(COUNTIF(Textual!$H$2:$H$500,1),"")</f>
        <v>0</v>
      </c>
      <c r="D19" s="9">
        <f t="shared" si="2"/>
        <v>0</v>
      </c>
    </row>
    <row r="20" spans="1:4" x14ac:dyDescent="0.3">
      <c r="A20" s="48">
        <f>SUM(C17*3+C18*2+C19*1)/$C$20</f>
        <v>3</v>
      </c>
      <c r="B20" s="15" t="s">
        <v>7</v>
      </c>
      <c r="C20" s="51">
        <f>SUM(C17:C19)</f>
        <v>1</v>
      </c>
      <c r="D20" s="10">
        <f>SUM(D17:D19)</f>
        <v>1</v>
      </c>
    </row>
    <row r="21" spans="1:4" s="14" customFormat="1" x14ac:dyDescent="0.3">
      <c r="A21" s="4"/>
      <c r="B21" s="56"/>
      <c r="C21" s="12"/>
      <c r="D21" s="13"/>
    </row>
    <row r="22" spans="1:4" ht="55.2" x14ac:dyDescent="0.3">
      <c r="A22" s="64" t="s">
        <v>27</v>
      </c>
      <c r="B22" s="33" t="s">
        <v>28</v>
      </c>
      <c r="C22" s="32">
        <f>IFERROR(COUNTIF(Textual!$I$2:$I$500,3),"")</f>
        <v>1</v>
      </c>
      <c r="D22" s="9">
        <f>IFERROR(C22/$C$25,"")</f>
        <v>1</v>
      </c>
    </row>
    <row r="23" spans="1:4" ht="44.25" customHeight="1" x14ac:dyDescent="0.3">
      <c r="A23" s="65"/>
      <c r="B23" s="33" t="s">
        <v>29</v>
      </c>
      <c r="C23" s="32">
        <f>IFERROR(COUNTIF(Textual!$I$2:$I$500,2),"")</f>
        <v>0</v>
      </c>
      <c r="D23" s="9">
        <f t="shared" ref="D23:D24" si="3">IFERROR(C23/$C$25,"")</f>
        <v>0</v>
      </c>
    </row>
    <row r="24" spans="1:4" ht="27.6" x14ac:dyDescent="0.3">
      <c r="A24" s="31" t="s">
        <v>1</v>
      </c>
      <c r="B24" s="34" t="s">
        <v>30</v>
      </c>
      <c r="C24" s="32">
        <f>IFERROR(COUNTIF(Textual!$I$2:$I$500,1),"")</f>
        <v>0</v>
      </c>
      <c r="D24" s="9">
        <f t="shared" si="3"/>
        <v>0</v>
      </c>
    </row>
    <row r="25" spans="1:4" x14ac:dyDescent="0.3">
      <c r="A25" s="48">
        <f>SUM(C22*3+C23*2+C24*1)/$C$25</f>
        <v>3</v>
      </c>
      <c r="B25" s="15" t="s">
        <v>7</v>
      </c>
      <c r="C25" s="51">
        <f>SUM(C22:C24)</f>
        <v>1</v>
      </c>
      <c r="D25" s="10">
        <f>SUM(D22:D24)</f>
        <v>1</v>
      </c>
    </row>
    <row r="26" spans="1:4" s="14" customFormat="1" ht="15" customHeight="1" x14ac:dyDescent="0.3">
      <c r="A26" s="4"/>
      <c r="B26" s="57"/>
      <c r="C26" s="58"/>
      <c r="D26" s="59"/>
    </row>
    <row r="27" spans="1:4" ht="41.4" x14ac:dyDescent="0.3">
      <c r="A27" s="64" t="s">
        <v>31</v>
      </c>
      <c r="B27" s="33" t="s">
        <v>32</v>
      </c>
      <c r="C27" s="8">
        <f>IFERROR(COUNTIF(Textual!$J$2:$J$500,3),"")</f>
        <v>0</v>
      </c>
      <c r="D27" s="9">
        <f>IFERROR(C27/$C$30,"")</f>
        <v>0</v>
      </c>
    </row>
    <row r="28" spans="1:4" ht="41.4" x14ac:dyDescent="0.3">
      <c r="A28" s="65"/>
      <c r="B28" s="33" t="s">
        <v>33</v>
      </c>
      <c r="C28" s="8">
        <f>IFERROR(COUNTIF(Textual!$J$2:$J$500,2),"")</f>
        <v>1</v>
      </c>
      <c r="D28" s="9">
        <f t="shared" ref="D28:D29" si="4">IFERROR(C28/$C$30,"")</f>
        <v>1</v>
      </c>
    </row>
    <row r="29" spans="1:4" ht="41.4" x14ac:dyDescent="0.3">
      <c r="A29" s="31" t="s">
        <v>1</v>
      </c>
      <c r="B29" s="34" t="s">
        <v>34</v>
      </c>
      <c r="C29" s="8">
        <f>IFERROR(COUNTIF(Textual!$J$2:$J$500,1),"")</f>
        <v>0</v>
      </c>
      <c r="D29" s="9">
        <f t="shared" si="4"/>
        <v>0</v>
      </c>
    </row>
    <row r="30" spans="1:4" x14ac:dyDescent="0.3">
      <c r="A30" s="48">
        <f>SUM(C27*3+C28*2+C29*1)/$C$30</f>
        <v>2</v>
      </c>
      <c r="B30" s="15" t="s">
        <v>7</v>
      </c>
      <c r="C30" s="51">
        <f>SUM(C27:C29)</f>
        <v>1</v>
      </c>
      <c r="D30" s="10">
        <f>SUM(D27:D29)</f>
        <v>1</v>
      </c>
    </row>
    <row r="31" spans="1:4" s="14" customFormat="1" x14ac:dyDescent="0.3">
      <c r="A31" s="4"/>
      <c r="B31" s="54"/>
      <c r="C31" s="12"/>
      <c r="D31" s="13"/>
    </row>
    <row r="32" spans="1:4" ht="82.8" x14ac:dyDescent="0.3">
      <c r="A32" s="64" t="s">
        <v>35</v>
      </c>
      <c r="B32" s="33" t="s">
        <v>36</v>
      </c>
      <c r="C32" s="32">
        <f>IFERROR(COUNTIF(Textual!$K$2:$K$500,3),"")</f>
        <v>0</v>
      </c>
      <c r="D32" s="9">
        <f>IFERROR(C32/$C$35,"")</f>
        <v>0</v>
      </c>
    </row>
    <row r="33" spans="1:4" ht="82.8" x14ac:dyDescent="0.3">
      <c r="A33" s="65"/>
      <c r="B33" s="33" t="s">
        <v>37</v>
      </c>
      <c r="C33" s="32">
        <f>IFERROR(COUNTIF(Textual!$K$2:$K$500,2),"")</f>
        <v>1</v>
      </c>
      <c r="D33" s="9">
        <f t="shared" ref="D33:D34" si="5">IFERROR(C33/$C$35,"")</f>
        <v>1</v>
      </c>
    </row>
    <row r="34" spans="1:4" ht="82.8" x14ac:dyDescent="0.3">
      <c r="A34" s="31" t="s">
        <v>1</v>
      </c>
      <c r="B34" s="34" t="s">
        <v>38</v>
      </c>
      <c r="C34" s="32">
        <f>IFERROR(COUNTIF(Textual!$K$2:$K$500,1),"")</f>
        <v>0</v>
      </c>
      <c r="D34" s="9">
        <f t="shared" si="5"/>
        <v>0</v>
      </c>
    </row>
    <row r="35" spans="1:4" x14ac:dyDescent="0.3">
      <c r="A35" s="48">
        <f>SUM(C32*3+C33*2+C34*1)/$C$35</f>
        <v>2</v>
      </c>
      <c r="B35" s="15" t="s">
        <v>7</v>
      </c>
      <c r="C35" s="51">
        <f>SUM(C32:C34)</f>
        <v>1</v>
      </c>
      <c r="D35" s="10">
        <f>SUM(D32:D34)</f>
        <v>1</v>
      </c>
    </row>
    <row r="36" spans="1:4" s="14" customFormat="1" x14ac:dyDescent="0.3">
      <c r="A36" s="4"/>
      <c r="B36" s="56"/>
      <c r="C36" s="12"/>
      <c r="D36" s="13"/>
    </row>
    <row r="37" spans="1:4" ht="27.6" x14ac:dyDescent="0.3">
      <c r="A37" s="74" t="s">
        <v>39</v>
      </c>
      <c r="B37" s="33" t="s">
        <v>40</v>
      </c>
      <c r="C37" s="32">
        <f>IFERROR(COUNTIF(Textual!$L$2:$L$500,3),"")</f>
        <v>1</v>
      </c>
      <c r="D37" s="9">
        <f>IFERROR(C37/$C$40,"")</f>
        <v>1</v>
      </c>
    </row>
    <row r="38" spans="1:4" ht="27.6" x14ac:dyDescent="0.3">
      <c r="A38" s="65"/>
      <c r="B38" s="33" t="s">
        <v>41</v>
      </c>
      <c r="C38" s="8">
        <f>IFERROR(COUNTIF(Textual!$L$6:$L$500,2),"")</f>
        <v>0</v>
      </c>
      <c r="D38" s="9">
        <f t="shared" ref="D38:D39" si="6">IFERROR(C38/$C$40,"")</f>
        <v>0</v>
      </c>
    </row>
    <row r="39" spans="1:4" ht="27.6" x14ac:dyDescent="0.3">
      <c r="A39" s="31" t="s">
        <v>1</v>
      </c>
      <c r="B39" s="34" t="s">
        <v>42</v>
      </c>
      <c r="C39" s="8">
        <f>IFERROR(COUNTIF(Textual!$L$6:$L$500,1),"")</f>
        <v>0</v>
      </c>
      <c r="D39" s="9">
        <f t="shared" si="6"/>
        <v>0</v>
      </c>
    </row>
    <row r="40" spans="1:4" x14ac:dyDescent="0.3">
      <c r="A40" s="48">
        <f>SUM(C37*3+C38*2+C39*1)/$C$40</f>
        <v>3</v>
      </c>
      <c r="B40" s="15" t="s">
        <v>7</v>
      </c>
      <c r="C40" s="51">
        <f>SUM(C37:C39)</f>
        <v>1</v>
      </c>
      <c r="D40" s="10">
        <f>SUM(D37:D39)</f>
        <v>1</v>
      </c>
    </row>
    <row r="41" spans="1:4" s="14" customFormat="1" x14ac:dyDescent="0.3">
      <c r="A41" s="4"/>
      <c r="B41" s="15"/>
      <c r="C41" s="12"/>
      <c r="D41" s="13"/>
    </row>
    <row r="42" spans="1:4" ht="41.4" x14ac:dyDescent="0.3">
      <c r="A42" s="64" t="s">
        <v>43</v>
      </c>
      <c r="B42" s="33" t="s">
        <v>44</v>
      </c>
      <c r="C42" s="32">
        <f>IFERROR(COUNTIF(Textual!$M$2:$M$500,3),"")</f>
        <v>0</v>
      </c>
      <c r="D42" s="9">
        <f>IFERROR(C42/$C$45,"")</f>
        <v>0</v>
      </c>
    </row>
    <row r="43" spans="1:4" ht="41.4" x14ac:dyDescent="0.3">
      <c r="A43" s="65"/>
      <c r="B43" s="33" t="s">
        <v>45</v>
      </c>
      <c r="C43" s="32">
        <f>IFERROR(COUNTIF(Textual!$M$2:$M$500,2),"")</f>
        <v>1</v>
      </c>
      <c r="D43" s="9">
        <f t="shared" ref="D43:D44" si="7">IFERROR(C43/$C$45,"")</f>
        <v>1</v>
      </c>
    </row>
    <row r="44" spans="1:4" ht="27.6" x14ac:dyDescent="0.3">
      <c r="A44" s="31" t="s">
        <v>1</v>
      </c>
      <c r="B44" s="34" t="s">
        <v>46</v>
      </c>
      <c r="C44" s="32">
        <f>IFERROR(COUNTIF(Textual!$M$2:$M$500,1),"")</f>
        <v>0</v>
      </c>
      <c r="D44" s="9">
        <f t="shared" si="7"/>
        <v>0</v>
      </c>
    </row>
    <row r="45" spans="1:4" x14ac:dyDescent="0.3">
      <c r="A45" s="48">
        <f>SUM(C42*3+C43*2+C44*1)/$C$45</f>
        <v>2</v>
      </c>
      <c r="B45" s="15" t="s">
        <v>7</v>
      </c>
      <c r="C45" s="51">
        <f>SUM(C42:C44)</f>
        <v>1</v>
      </c>
      <c r="D45" s="10">
        <f>SUM(D42:D44)</f>
        <v>1</v>
      </c>
    </row>
    <row r="46" spans="1:4" ht="15" customHeight="1" x14ac:dyDescent="0.3">
      <c r="A46" s="4"/>
      <c r="B46" s="53"/>
      <c r="C46" s="52" t="s">
        <v>5</v>
      </c>
      <c r="D46" s="6" t="s">
        <v>6</v>
      </c>
    </row>
    <row r="47" spans="1:4" ht="41.4" x14ac:dyDescent="0.3">
      <c r="A47" s="64" t="s">
        <v>47</v>
      </c>
      <c r="B47" s="33" t="s">
        <v>48</v>
      </c>
      <c r="C47" s="8">
        <f>IFERROR(COUNTIF(Textual!$N$2:$N$500,3),"")</f>
        <v>1</v>
      </c>
      <c r="D47" s="9">
        <f>IFERROR(C47/$C$50,"")</f>
        <v>1</v>
      </c>
    </row>
    <row r="48" spans="1:4" ht="41.4" x14ac:dyDescent="0.3">
      <c r="A48" s="65"/>
      <c r="B48" s="33" t="s">
        <v>49</v>
      </c>
      <c r="C48" s="8">
        <f>IFERROR(COUNTIF(Textual!$N$2:$N$500,2),"")</f>
        <v>0</v>
      </c>
      <c r="D48" s="9">
        <f t="shared" ref="D48:D49" si="8">IFERROR(C48/$C$50,"")</f>
        <v>0</v>
      </c>
    </row>
    <row r="49" spans="1:4" ht="27.6" x14ac:dyDescent="0.3">
      <c r="A49" s="31" t="s">
        <v>1</v>
      </c>
      <c r="B49" s="34" t="s">
        <v>50</v>
      </c>
      <c r="C49" s="8">
        <f>IFERROR(COUNTIF(Textual!$N$2:$N$500,1),"")</f>
        <v>0</v>
      </c>
      <c r="D49" s="9">
        <f t="shared" si="8"/>
        <v>0</v>
      </c>
    </row>
    <row r="50" spans="1:4" x14ac:dyDescent="0.3">
      <c r="A50" s="48">
        <f>SUM(C47*3+C48*2+C49*1/$C$50)</f>
        <v>3</v>
      </c>
      <c r="B50" s="15" t="s">
        <v>7</v>
      </c>
      <c r="C50" s="51">
        <f>SUM(C47:C49)</f>
        <v>1</v>
      </c>
      <c r="D50" s="10">
        <f>SUM(D47:D49)</f>
        <v>1</v>
      </c>
    </row>
    <row r="51" spans="1:4" s="14" customFormat="1" x14ac:dyDescent="0.3">
      <c r="A51" s="4"/>
      <c r="B51" s="54"/>
      <c r="C51" s="12"/>
      <c r="D51" s="13"/>
    </row>
    <row r="52" spans="1:4" ht="82.8" x14ac:dyDescent="0.3">
      <c r="A52" s="64" t="s">
        <v>51</v>
      </c>
      <c r="B52" s="33" t="s">
        <v>52</v>
      </c>
      <c r="C52" s="32">
        <f>IFERROR(COUNTIF(Textual!$O$2:$O$500,3),"")</f>
        <v>1</v>
      </c>
      <c r="D52" s="9">
        <f>IFERROR(C52/$C$55,"")</f>
        <v>1</v>
      </c>
    </row>
    <row r="53" spans="1:4" ht="55.2" x14ac:dyDescent="0.3">
      <c r="A53" s="65"/>
      <c r="B53" s="33" t="s">
        <v>53</v>
      </c>
      <c r="C53" s="32">
        <f>IFERROR(COUNTIF(Textual!$O$2:$O$500,2),"")</f>
        <v>0</v>
      </c>
      <c r="D53" s="9">
        <f t="shared" ref="D53:D54" si="9">IFERROR(C53/$C$55,"")</f>
        <v>0</v>
      </c>
    </row>
    <row r="54" spans="1:4" ht="41.4" x14ac:dyDescent="0.3">
      <c r="A54" s="31" t="s">
        <v>1</v>
      </c>
      <c r="B54" s="33" t="s">
        <v>54</v>
      </c>
      <c r="C54" s="32">
        <f>IFERROR(COUNTIF(Textual!$O$2:$O$500,1),"")</f>
        <v>0</v>
      </c>
      <c r="D54" s="9">
        <f t="shared" si="9"/>
        <v>0</v>
      </c>
    </row>
    <row r="55" spans="1:4" x14ac:dyDescent="0.3">
      <c r="A55" s="48">
        <f>SUM(C52*3+C53*2+C54*1)/$C$55</f>
        <v>3</v>
      </c>
      <c r="B55" s="15" t="s">
        <v>7</v>
      </c>
      <c r="C55" s="51">
        <f>SUM(C52:C54)</f>
        <v>1</v>
      </c>
      <c r="D55" s="10">
        <f>SUM(D52:D54)</f>
        <v>1</v>
      </c>
    </row>
    <row r="56" spans="1:4" s="14" customFormat="1" x14ac:dyDescent="0.3">
      <c r="A56" s="4"/>
      <c r="B56" s="54"/>
      <c r="C56" s="12"/>
      <c r="D56" s="13"/>
    </row>
    <row r="57" spans="1:4" ht="27.6" x14ac:dyDescent="0.3">
      <c r="A57" s="64" t="s">
        <v>55</v>
      </c>
      <c r="B57" s="33" t="s">
        <v>56</v>
      </c>
      <c r="C57" s="32">
        <f>IFERROR(COUNTIF(Textual!$P$2:$P$500,3),"")</f>
        <v>1</v>
      </c>
      <c r="D57" s="9">
        <f>IFERROR(C57/$C$60,"")</f>
        <v>1</v>
      </c>
    </row>
    <row r="58" spans="1:4" ht="41.4" x14ac:dyDescent="0.3">
      <c r="A58" s="65"/>
      <c r="B58" s="33" t="s">
        <v>57</v>
      </c>
      <c r="C58" s="32">
        <f>IFERROR(COUNTIF(Textual!$P$2:$P$500,2),"")</f>
        <v>0</v>
      </c>
      <c r="D58" s="9">
        <f t="shared" ref="D58:D59" si="10">IFERROR(C58/$C$60,"")</f>
        <v>0</v>
      </c>
    </row>
    <row r="59" spans="1:4" ht="41.4" x14ac:dyDescent="0.3">
      <c r="A59" s="31" t="s">
        <v>1</v>
      </c>
      <c r="B59" s="34" t="s">
        <v>58</v>
      </c>
      <c r="C59" s="32">
        <f>IFERROR(COUNTIF(Textual!$P$2:$P$500,1),"")</f>
        <v>0</v>
      </c>
      <c r="D59" s="9">
        <f t="shared" si="10"/>
        <v>0</v>
      </c>
    </row>
    <row r="60" spans="1:4" x14ac:dyDescent="0.3">
      <c r="A60" s="48">
        <f>SUM(C57*3+C58*2+C59*1)/$C$60</f>
        <v>3</v>
      </c>
      <c r="B60" s="15" t="s">
        <v>7</v>
      </c>
      <c r="C60" s="51">
        <f>SUM(C57:C59)</f>
        <v>1</v>
      </c>
      <c r="D60" s="10">
        <f>SUM(D57:D59)</f>
        <v>1</v>
      </c>
    </row>
    <row r="61" spans="1:4" s="14" customFormat="1" x14ac:dyDescent="0.2">
      <c r="B61" s="55"/>
    </row>
    <row r="62" spans="1:4" ht="27.6" x14ac:dyDescent="0.3">
      <c r="A62" s="64" t="s">
        <v>59</v>
      </c>
      <c r="B62" s="33" t="s">
        <v>60</v>
      </c>
      <c r="C62" s="32">
        <f>IFERROR(COUNTIF(Textual!$Q$2:$Q$500,3),"")</f>
        <v>1</v>
      </c>
      <c r="D62" s="9">
        <f>IFERROR(C62/$C$60,"")</f>
        <v>1</v>
      </c>
    </row>
    <row r="63" spans="1:4" ht="27.6" x14ac:dyDescent="0.3">
      <c r="A63" s="65"/>
      <c r="B63" s="33" t="s">
        <v>61</v>
      </c>
      <c r="C63" s="32">
        <f>IFERROR(COUNTIF(Textual!$Q$2:$Q$500,2),"")</f>
        <v>0</v>
      </c>
      <c r="D63" s="9">
        <f t="shared" ref="D63:D64" si="11">IFERROR(C63/$C$60,"")</f>
        <v>0</v>
      </c>
    </row>
    <row r="64" spans="1:4" ht="27.6" x14ac:dyDescent="0.3">
      <c r="A64" s="31" t="s">
        <v>1</v>
      </c>
      <c r="B64" s="34" t="s">
        <v>62</v>
      </c>
      <c r="C64" s="32">
        <f>IFERROR(COUNTIF(Textual!$Q$2:$Q$500,1),"")</f>
        <v>0</v>
      </c>
      <c r="D64" s="9">
        <f t="shared" si="11"/>
        <v>0</v>
      </c>
    </row>
    <row r="65" spans="1:4" x14ac:dyDescent="0.3">
      <c r="A65" s="48">
        <f>SUM(C62*3+C63*2+C64*1)/$C$65</f>
        <v>3</v>
      </c>
      <c r="B65" s="15" t="s">
        <v>7</v>
      </c>
      <c r="C65" s="51">
        <f>SUM(C62:C64)</f>
        <v>1</v>
      </c>
      <c r="D65" s="10">
        <f>SUM(D62:D64)</f>
        <v>1</v>
      </c>
    </row>
    <row r="66" spans="1:4" s="14" customFormat="1" x14ac:dyDescent="0.3">
      <c r="A66" s="38"/>
      <c r="B66" s="54"/>
      <c r="C66" s="37"/>
      <c r="D66" s="39"/>
    </row>
    <row r="67" spans="1:4" ht="41.4" x14ac:dyDescent="0.3">
      <c r="A67" s="64" t="s">
        <v>63</v>
      </c>
      <c r="B67" s="33" t="s">
        <v>64</v>
      </c>
      <c r="C67" s="32">
        <f>IFERROR(COUNTIF(Textual!$R$2:$R$500,3),"")</f>
        <v>1</v>
      </c>
      <c r="D67" s="9">
        <f>IFERROR(C67/$C$60,"")</f>
        <v>1</v>
      </c>
    </row>
    <row r="68" spans="1:4" ht="41.4" x14ac:dyDescent="0.3">
      <c r="A68" s="65"/>
      <c r="B68" s="33" t="s">
        <v>65</v>
      </c>
      <c r="C68" s="32">
        <f>IFERROR(COUNTIF(Textual!$R$2:$R$500,2),"")</f>
        <v>0</v>
      </c>
      <c r="D68" s="9">
        <f t="shared" ref="D68:D69" si="12">IFERROR(C68/$C$60,"")</f>
        <v>0</v>
      </c>
    </row>
    <row r="69" spans="1:4" ht="55.2" x14ac:dyDescent="0.3">
      <c r="A69" s="31" t="s">
        <v>1</v>
      </c>
      <c r="B69" s="34" t="s">
        <v>66</v>
      </c>
      <c r="C69" s="32">
        <f>IFERROR(COUNTIF(Textual!$R$2:$R$500,1),"")</f>
        <v>0</v>
      </c>
      <c r="D69" s="9">
        <f t="shared" si="12"/>
        <v>0</v>
      </c>
    </row>
    <row r="70" spans="1:4" x14ac:dyDescent="0.3">
      <c r="A70" s="48">
        <f>SUM(C67*3+C68*2+C69*1)/$C$70</f>
        <v>3</v>
      </c>
      <c r="B70" s="15" t="s">
        <v>7</v>
      </c>
      <c r="C70" s="51">
        <f>SUM(C67:C69)</f>
        <v>1</v>
      </c>
      <c r="D70" s="10">
        <f>SUM(D67:D69)</f>
        <v>1</v>
      </c>
    </row>
    <row r="71" spans="1:4" s="14" customFormat="1" x14ac:dyDescent="0.3">
      <c r="A71" s="38"/>
      <c r="B71" s="54"/>
      <c r="C71" s="37"/>
      <c r="D71" s="39"/>
    </row>
    <row r="72" spans="1:4" ht="27.6" x14ac:dyDescent="0.3">
      <c r="A72" s="64" t="s">
        <v>67</v>
      </c>
      <c r="B72" s="33" t="s">
        <v>68</v>
      </c>
      <c r="C72" s="32">
        <f>IFERROR(COUNTIF(Textual!$S$2:$S$500,3),"")</f>
        <v>0</v>
      </c>
      <c r="D72" s="9">
        <f>IFERROR(C72/$C$60,"")</f>
        <v>0</v>
      </c>
    </row>
    <row r="73" spans="1:4" ht="41.4" x14ac:dyDescent="0.3">
      <c r="A73" s="65"/>
      <c r="B73" s="33" t="s">
        <v>69</v>
      </c>
      <c r="C73" s="32">
        <f>IFERROR(COUNTIF(Textual!$S$2:$S$500,2),"")</f>
        <v>1</v>
      </c>
      <c r="D73" s="9">
        <f t="shared" ref="D73:D74" si="13">IFERROR(C73/$C$60,"")</f>
        <v>1</v>
      </c>
    </row>
    <row r="74" spans="1:4" ht="41.4" x14ac:dyDescent="0.3">
      <c r="A74" s="31" t="s">
        <v>1</v>
      </c>
      <c r="B74" s="34" t="s">
        <v>70</v>
      </c>
      <c r="C74" s="32">
        <f>IFERROR(COUNTIF(Textual!$S$2:$S$500,1),"")</f>
        <v>0</v>
      </c>
      <c r="D74" s="9">
        <f t="shared" si="13"/>
        <v>0</v>
      </c>
    </row>
    <row r="75" spans="1:4" x14ac:dyDescent="0.3">
      <c r="A75" s="48">
        <f>SUM(C72*3+C73*2+C74*1)/$C$75</f>
        <v>2</v>
      </c>
      <c r="B75" s="15" t="s">
        <v>7</v>
      </c>
      <c r="C75" s="51">
        <f>SUM(C72:C74)</f>
        <v>1</v>
      </c>
      <c r="D75" s="10">
        <f>SUM(D72:D74)</f>
        <v>1</v>
      </c>
    </row>
    <row r="76" spans="1:4" s="14" customFormat="1" x14ac:dyDescent="0.3">
      <c r="A76" s="40"/>
      <c r="B76" s="11"/>
      <c r="C76" s="41"/>
      <c r="D76" s="42"/>
    </row>
    <row r="77" spans="1:4" ht="69" x14ac:dyDescent="0.3">
      <c r="A77" s="64" t="s">
        <v>71</v>
      </c>
      <c r="B77" s="33" t="s">
        <v>72</v>
      </c>
      <c r="C77" s="32">
        <f>IFERROR(COUNTIF(Textual!$T$2:$T$500,3),"")</f>
        <v>0</v>
      </c>
      <c r="D77" s="9">
        <f>IFERROR(C77/$C$60,"")</f>
        <v>0</v>
      </c>
    </row>
    <row r="78" spans="1:4" ht="55.2" x14ac:dyDescent="0.3">
      <c r="A78" s="65"/>
      <c r="B78" s="33" t="s">
        <v>73</v>
      </c>
      <c r="C78" s="32">
        <f>IFERROR(COUNTIF(Textual!$T$2:$T$500,2),"")</f>
        <v>1</v>
      </c>
      <c r="D78" s="9">
        <f t="shared" ref="D78:D79" si="14">IFERROR(C78/$C$60,"")</f>
        <v>1</v>
      </c>
    </row>
    <row r="79" spans="1:4" ht="55.2" x14ac:dyDescent="0.3">
      <c r="A79" s="31" t="s">
        <v>1</v>
      </c>
      <c r="B79" s="34" t="s">
        <v>74</v>
      </c>
      <c r="C79" s="32">
        <f>IFERROR(COUNTIF(Textual!$T$2:$T$500,1),"")</f>
        <v>0</v>
      </c>
      <c r="D79" s="9">
        <f t="shared" si="14"/>
        <v>0</v>
      </c>
    </row>
    <row r="80" spans="1:4" x14ac:dyDescent="0.3">
      <c r="A80" s="48">
        <f>SUM(C77*3+C78*2+C79*1)/$C$80</f>
        <v>2</v>
      </c>
      <c r="B80" s="15" t="s">
        <v>7</v>
      </c>
      <c r="C80" s="51">
        <f>SUM(C77:C79)</f>
        <v>1</v>
      </c>
      <c r="D80" s="10">
        <f>SUM(D77:D79)</f>
        <v>1</v>
      </c>
    </row>
    <row r="81" spans="1:4" s="14" customFormat="1" x14ac:dyDescent="0.3">
      <c r="A81" s="46"/>
      <c r="B81" s="15"/>
      <c r="C81" s="12"/>
      <c r="D81" s="13"/>
    </row>
    <row r="82" spans="1:4" ht="27.6" x14ac:dyDescent="0.3">
      <c r="A82" s="64" t="s">
        <v>75</v>
      </c>
      <c r="B82" s="33" t="s">
        <v>56</v>
      </c>
      <c r="C82" s="32">
        <f>IFERROR(COUNTIF(Textual!$U$2:$U$500,3),"")</f>
        <v>1</v>
      </c>
      <c r="D82" s="9">
        <f>IFERROR(C82/$C$60,"")</f>
        <v>1</v>
      </c>
    </row>
    <row r="83" spans="1:4" ht="41.4" x14ac:dyDescent="0.3">
      <c r="A83" s="65"/>
      <c r="B83" s="33" t="s">
        <v>57</v>
      </c>
      <c r="C83" s="32">
        <f>IFERROR(COUNTIF(Textual!$U$2:$U$500,2),"")</f>
        <v>0</v>
      </c>
      <c r="D83" s="9">
        <f t="shared" ref="D83:D84" si="15">IFERROR(C83/$C$60,"")</f>
        <v>0</v>
      </c>
    </row>
    <row r="84" spans="1:4" ht="41.4" x14ac:dyDescent="0.3">
      <c r="A84" s="31" t="s">
        <v>1</v>
      </c>
      <c r="B84" s="34" t="s">
        <v>58</v>
      </c>
      <c r="C84" s="32">
        <f>IFERROR(COUNTIF(Textual!$U$2:$U$500,1),"")</f>
        <v>0</v>
      </c>
      <c r="D84" s="9">
        <f t="shared" si="15"/>
        <v>0</v>
      </c>
    </row>
    <row r="85" spans="1:4" x14ac:dyDescent="0.3">
      <c r="A85" s="48">
        <f>SUM(C82*3+C83*2+C84*1)/$C$85</f>
        <v>3</v>
      </c>
      <c r="B85" s="15" t="s">
        <v>7</v>
      </c>
      <c r="C85" s="51">
        <f>SUM(C82:C84)</f>
        <v>1</v>
      </c>
      <c r="D85" s="10">
        <f>SUM(D82:D84)</f>
        <v>1</v>
      </c>
    </row>
    <row r="86" spans="1:4" s="14" customFormat="1" x14ac:dyDescent="0.3">
      <c r="A86" s="46"/>
      <c r="B86" s="15"/>
      <c r="C86" s="12"/>
      <c r="D86" s="13"/>
    </row>
    <row r="87" spans="1:4" ht="110.4" x14ac:dyDescent="0.3">
      <c r="A87" s="64" t="s">
        <v>76</v>
      </c>
      <c r="B87" s="33" t="s">
        <v>77</v>
      </c>
      <c r="C87" s="32">
        <f>IFERROR(COUNTIF(Textual!$V$2:$V$500,3),"")</f>
        <v>1</v>
      </c>
      <c r="D87" s="9">
        <f>IFERROR(C87/$C$60,"")</f>
        <v>1</v>
      </c>
    </row>
    <row r="88" spans="1:4" ht="82.8" x14ac:dyDescent="0.3">
      <c r="A88" s="65"/>
      <c r="B88" s="33" t="s">
        <v>78</v>
      </c>
      <c r="C88" s="32">
        <f>IFERROR(COUNTIF(Textual!$V$2:$V$500,2),"")</f>
        <v>0</v>
      </c>
      <c r="D88" s="9">
        <f t="shared" ref="D88:D89" si="16">IFERROR(C88/$C$60,"")</f>
        <v>0</v>
      </c>
    </row>
    <row r="89" spans="1:4" ht="69" x14ac:dyDescent="0.3">
      <c r="A89" s="31" t="s">
        <v>1</v>
      </c>
      <c r="B89" s="34" t="s">
        <v>79</v>
      </c>
      <c r="C89" s="32">
        <f>IFERROR(COUNTIF(Textual!$V$2:$V$500,1),"")</f>
        <v>0</v>
      </c>
      <c r="D89" s="9">
        <f t="shared" si="16"/>
        <v>0</v>
      </c>
    </row>
    <row r="90" spans="1:4" x14ac:dyDescent="0.3">
      <c r="A90" s="48">
        <f>SUM(C87*3+C88*2+C89*1)/$C$90</f>
        <v>3</v>
      </c>
      <c r="B90" s="15" t="s">
        <v>7</v>
      </c>
      <c r="C90" s="51">
        <f>SUM(C87:C89)</f>
        <v>1</v>
      </c>
      <c r="D90" s="10">
        <f>SUM(D87:D89)</f>
        <v>1</v>
      </c>
    </row>
    <row r="91" spans="1:4" ht="82.8" x14ac:dyDescent="0.3">
      <c r="A91" s="64" t="s">
        <v>80</v>
      </c>
      <c r="B91" s="33" t="s">
        <v>81</v>
      </c>
      <c r="C91" s="32">
        <f>IFERROR(COUNTIF(Textual!$W$2:$W$500,3),"")</f>
        <v>1</v>
      </c>
      <c r="D91" s="9">
        <f>IFERROR(C91/$C$60,"")</f>
        <v>1</v>
      </c>
    </row>
    <row r="92" spans="1:4" ht="55.2" x14ac:dyDescent="0.3">
      <c r="A92" s="65"/>
      <c r="B92" s="33" t="s">
        <v>82</v>
      </c>
      <c r="C92" s="32">
        <f>IFERROR(COUNTIF(Textual!$W$2:$W$500,2),"")</f>
        <v>0</v>
      </c>
      <c r="D92" s="9">
        <f t="shared" ref="D92:D93" si="17">IFERROR(C92/$C$60,"")</f>
        <v>0</v>
      </c>
    </row>
    <row r="93" spans="1:4" ht="69" x14ac:dyDescent="0.3">
      <c r="A93" s="31" t="s">
        <v>1</v>
      </c>
      <c r="B93" s="34" t="s">
        <v>83</v>
      </c>
      <c r="C93" s="32">
        <f>IFERROR(COUNTIF(Textual!$W$2:$W$500,1),"")</f>
        <v>0</v>
      </c>
      <c r="D93" s="9">
        <f t="shared" si="17"/>
        <v>0</v>
      </c>
    </row>
    <row r="94" spans="1:4" x14ac:dyDescent="0.3">
      <c r="A94" s="48">
        <f>SUM(C91*3+C92*2+C93*1)/$C$94</f>
        <v>3</v>
      </c>
      <c r="B94" s="60" t="s">
        <v>7</v>
      </c>
      <c r="C94" s="51">
        <f>SUM(C91:C93)</f>
        <v>1</v>
      </c>
      <c r="D94" s="10">
        <f>SUM(D91:D93)</f>
        <v>1</v>
      </c>
    </row>
    <row r="95" spans="1:4" s="14" customFormat="1" x14ac:dyDescent="0.3">
      <c r="A95" s="46"/>
      <c r="B95" s="11"/>
      <c r="C95" s="12"/>
      <c r="D95" s="13"/>
    </row>
    <row r="96" spans="1:4" s="14" customFormat="1" x14ac:dyDescent="0.3">
      <c r="A96" s="46"/>
      <c r="B96" s="11"/>
      <c r="C96" s="12"/>
      <c r="D96" s="13"/>
    </row>
    <row r="97" spans="1:4" s="14" customFormat="1" x14ac:dyDescent="0.3">
      <c r="A97" s="46"/>
      <c r="B97" s="11"/>
      <c r="C97" s="12"/>
      <c r="D97" s="13"/>
    </row>
    <row r="98" spans="1:4" s="14" customFormat="1" x14ac:dyDescent="0.3">
      <c r="A98" s="46"/>
      <c r="B98" s="11"/>
      <c r="C98" s="12"/>
      <c r="D98" s="13"/>
    </row>
    <row r="99" spans="1:4" s="14" customFormat="1" x14ac:dyDescent="0.3">
      <c r="A99" s="43"/>
      <c r="B99" s="11"/>
      <c r="C99" s="44"/>
      <c r="D99" s="45"/>
    </row>
    <row r="100" spans="1:4" x14ac:dyDescent="0.2">
      <c r="A100" s="16">
        <f>SUM(A94,A85,A80,A75,A70,A65,A60,A55,A50,A45,A40,A35,A30,A25,A20,A15,A10,A90)</f>
        <v>49</v>
      </c>
      <c r="B100" s="66" t="s">
        <v>133</v>
      </c>
      <c r="C100" s="67"/>
      <c r="D100" s="68"/>
    </row>
  </sheetData>
  <sheetProtection sheet="1" objects="1" scenarios="1"/>
  <mergeCells count="23">
    <mergeCell ref="A77:A78"/>
    <mergeCell ref="A82:A83"/>
    <mergeCell ref="A17:A18"/>
    <mergeCell ref="A12:A13"/>
    <mergeCell ref="A62:A63"/>
    <mergeCell ref="A67:A68"/>
    <mergeCell ref="A72:A73"/>
    <mergeCell ref="A87:A88"/>
    <mergeCell ref="A91:A92"/>
    <mergeCell ref="B100:D100"/>
    <mergeCell ref="A7:A8"/>
    <mergeCell ref="A1:D1"/>
    <mergeCell ref="A2:D2"/>
    <mergeCell ref="A3:D3"/>
    <mergeCell ref="A4:D4"/>
    <mergeCell ref="A57:A58"/>
    <mergeCell ref="A52:A53"/>
    <mergeCell ref="A47:A48"/>
    <mergeCell ref="A42:A43"/>
    <mergeCell ref="A37:A38"/>
    <mergeCell ref="A32:A33"/>
    <mergeCell ref="A27:A28"/>
    <mergeCell ref="A22:A23"/>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G13"/>
  <sheetViews>
    <sheetView workbookViewId="0">
      <selection activeCell="B6" sqref="B6"/>
    </sheetView>
  </sheetViews>
  <sheetFormatPr defaultRowHeight="10.199999999999999" x14ac:dyDescent="0.2"/>
  <cols>
    <col min="1" max="1" width="4" customWidth="1"/>
    <col min="2" max="2" width="10.140625" bestFit="1" customWidth="1"/>
    <col min="3" max="3" width="12.28515625" bestFit="1" customWidth="1"/>
    <col min="4" max="4" width="13.7109375" bestFit="1" customWidth="1"/>
    <col min="5" max="5" width="13" bestFit="1" customWidth="1"/>
    <col min="6" max="6" width="9.28515625" style="30"/>
    <col min="8" max="8" width="9.28515625" style="30"/>
    <col min="10" max="10" width="9.28515625" style="30"/>
    <col min="12" max="12" width="9.28515625" style="30"/>
    <col min="14" max="14" width="9.28515625" style="30"/>
    <col min="16" max="16" width="9.28515625" style="30"/>
    <col min="18" max="18" width="9.28515625" style="30"/>
    <col min="20" max="20" width="9.28515625" style="30"/>
    <col min="22" max="22" width="9.28515625" style="30"/>
    <col min="24" max="24" width="9.28515625" style="30"/>
    <col min="26" max="26" width="9.28515625" style="30"/>
    <col min="27" max="27" width="9.7109375" bestFit="1" customWidth="1"/>
  </cols>
  <sheetData>
    <row r="1" spans="1:33" s="2" customFormat="1" ht="14.4" x14ac:dyDescent="0.2">
      <c r="A1" s="71" t="s">
        <v>3</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row>
    <row r="2" spans="1:33" s="2" customFormat="1" ht="14.4" x14ac:dyDescent="0.2">
      <c r="A2" s="73" t="s">
        <v>4</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row>
    <row r="3" spans="1:33" s="2" customFormat="1" ht="14.4" x14ac:dyDescent="0.2">
      <c r="A3" s="71" t="s">
        <v>132</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row>
    <row r="4" spans="1:33" s="2" customFormat="1" ht="14.4" x14ac:dyDescent="0.2">
      <c r="A4" s="73" t="s">
        <v>13</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row>
    <row r="5" spans="1:33" s="24" customFormat="1" ht="40.5" customHeight="1" x14ac:dyDescent="0.2">
      <c r="B5" s="61" t="s">
        <v>8</v>
      </c>
      <c r="C5" s="61" t="s">
        <v>9</v>
      </c>
      <c r="D5" s="61" t="s">
        <v>10</v>
      </c>
      <c r="E5" s="61" t="s">
        <v>11</v>
      </c>
      <c r="F5" s="61" t="s">
        <v>84</v>
      </c>
      <c r="G5" s="61" t="s">
        <v>85</v>
      </c>
      <c r="H5" s="61" t="s">
        <v>86</v>
      </c>
      <c r="I5" s="61" t="s">
        <v>87</v>
      </c>
      <c r="J5" s="61" t="s">
        <v>88</v>
      </c>
      <c r="K5" s="61" t="s">
        <v>89</v>
      </c>
      <c r="L5" s="61" t="s">
        <v>90</v>
      </c>
      <c r="M5" s="61" t="s">
        <v>91</v>
      </c>
      <c r="N5" s="61" t="s">
        <v>92</v>
      </c>
      <c r="O5" s="61" t="s">
        <v>93</v>
      </c>
      <c r="P5" s="61" t="s">
        <v>94</v>
      </c>
      <c r="Q5" s="61" t="s">
        <v>95</v>
      </c>
      <c r="R5" s="61" t="s">
        <v>96</v>
      </c>
      <c r="S5" s="61" t="s">
        <v>97</v>
      </c>
      <c r="T5" s="61" t="s">
        <v>98</v>
      </c>
      <c r="U5" s="61" t="s">
        <v>99</v>
      </c>
      <c r="V5" s="61" t="s">
        <v>100</v>
      </c>
      <c r="W5" s="61" t="s">
        <v>101</v>
      </c>
      <c r="X5" s="61" t="s">
        <v>102</v>
      </c>
      <c r="Y5" s="61" t="s">
        <v>103</v>
      </c>
      <c r="Z5" s="61" t="s">
        <v>104</v>
      </c>
      <c r="AA5" s="61" t="s">
        <v>105</v>
      </c>
      <c r="AB5" s="61" t="s">
        <v>106</v>
      </c>
      <c r="AC5" s="61" t="s">
        <v>107</v>
      </c>
      <c r="AD5" s="61" t="s">
        <v>108</v>
      </c>
      <c r="AE5" s="61" t="s">
        <v>109</v>
      </c>
      <c r="AF5" s="61" t="s">
        <v>110</v>
      </c>
      <c r="AG5" s="61" t="s">
        <v>12</v>
      </c>
    </row>
    <row r="6" spans="1:33" s="22" customFormat="1" ht="13.5" customHeight="1" x14ac:dyDescent="0.2">
      <c r="A6" s="22">
        <v>1</v>
      </c>
      <c r="B6" s="22" t="s">
        <v>13</v>
      </c>
      <c r="F6" s="29">
        <v>3</v>
      </c>
      <c r="G6" s="29">
        <v>3</v>
      </c>
      <c r="H6" s="29">
        <v>3</v>
      </c>
      <c r="I6" s="29">
        <v>3</v>
      </c>
      <c r="J6" s="29">
        <v>2</v>
      </c>
      <c r="K6" s="29">
        <v>2</v>
      </c>
      <c r="L6" s="29">
        <v>3</v>
      </c>
      <c r="M6" s="29">
        <v>2</v>
      </c>
      <c r="N6" s="29">
        <v>3</v>
      </c>
      <c r="O6" s="29">
        <v>3</v>
      </c>
      <c r="P6" s="29">
        <v>3</v>
      </c>
      <c r="Q6" s="29">
        <v>3</v>
      </c>
      <c r="R6" s="29">
        <v>3</v>
      </c>
      <c r="S6" s="29">
        <v>2</v>
      </c>
      <c r="T6" s="29">
        <v>2</v>
      </c>
      <c r="U6" s="29">
        <v>3</v>
      </c>
      <c r="V6" s="29">
        <v>3</v>
      </c>
      <c r="W6" s="29">
        <v>3</v>
      </c>
      <c r="X6" s="22" t="s">
        <v>111</v>
      </c>
      <c r="Y6" s="62" t="s">
        <v>14</v>
      </c>
      <c r="Z6" s="62" t="s">
        <v>14</v>
      </c>
      <c r="AA6" s="62" t="s">
        <v>14</v>
      </c>
      <c r="AB6" s="62" t="s">
        <v>14</v>
      </c>
      <c r="AC6" s="62" t="s">
        <v>14</v>
      </c>
      <c r="AD6" s="62" t="s">
        <v>14</v>
      </c>
      <c r="AE6" s="62" t="s">
        <v>14</v>
      </c>
      <c r="AF6" s="62" t="s">
        <v>14</v>
      </c>
      <c r="AG6" s="23" t="s">
        <v>112</v>
      </c>
    </row>
    <row r="7" spans="1:33" s="22" customFormat="1" ht="13.5" customHeight="1" x14ac:dyDescent="0.2">
      <c r="F7" s="35"/>
      <c r="H7" s="35"/>
      <c r="J7" s="35"/>
      <c r="L7" s="35"/>
      <c r="N7" s="35"/>
      <c r="P7" s="35"/>
      <c r="R7" s="35"/>
      <c r="T7" s="35"/>
      <c r="V7" s="35"/>
      <c r="X7" s="35"/>
      <c r="Z7" s="35"/>
      <c r="AB7" s="23"/>
    </row>
    <row r="8" spans="1:33" x14ac:dyDescent="0.2">
      <c r="A8" s="22"/>
      <c r="B8" s="22"/>
      <c r="C8" s="22"/>
      <c r="D8" s="22"/>
      <c r="E8" s="22"/>
      <c r="F8" s="35"/>
      <c r="G8" s="22"/>
      <c r="H8" s="35"/>
      <c r="I8" s="22"/>
      <c r="J8" s="35"/>
      <c r="K8" s="22"/>
      <c r="L8" s="35"/>
      <c r="M8" s="22"/>
      <c r="N8" s="35"/>
      <c r="O8" s="22"/>
      <c r="P8" s="35"/>
      <c r="Q8" s="22"/>
      <c r="R8" s="35"/>
      <c r="S8" s="22"/>
      <c r="T8" s="35"/>
      <c r="U8" s="22"/>
      <c r="V8" s="35"/>
      <c r="W8" s="22"/>
      <c r="X8" s="35"/>
      <c r="Y8" s="22"/>
      <c r="Z8" s="35"/>
      <c r="AA8" s="22"/>
      <c r="AB8" s="23"/>
    </row>
    <row r="9" spans="1:33" x14ac:dyDescent="0.2">
      <c r="A9" s="22"/>
      <c r="B9" s="22"/>
      <c r="C9" s="22"/>
      <c r="D9" s="22"/>
      <c r="E9" s="22"/>
      <c r="F9" s="35"/>
      <c r="G9" s="22"/>
      <c r="H9" s="35"/>
      <c r="I9" s="22"/>
      <c r="J9" s="35"/>
      <c r="K9" s="22"/>
      <c r="L9" s="35"/>
      <c r="M9" s="22"/>
      <c r="N9" s="35"/>
      <c r="O9" s="22"/>
      <c r="P9" s="35"/>
      <c r="Q9" s="22"/>
      <c r="R9" s="35"/>
      <c r="S9" s="22"/>
      <c r="T9" s="35"/>
      <c r="U9" s="22"/>
      <c r="V9" s="35"/>
      <c r="W9" s="22"/>
      <c r="X9" s="35"/>
      <c r="Y9" s="22"/>
      <c r="Z9" s="35"/>
      <c r="AA9" s="22"/>
      <c r="AB9" s="23"/>
    </row>
    <row r="10" spans="1:33" x14ac:dyDescent="0.2">
      <c r="A10" s="22"/>
      <c r="B10" s="22"/>
      <c r="C10" s="22"/>
      <c r="D10" s="22"/>
      <c r="E10" s="22"/>
      <c r="F10" s="35"/>
      <c r="G10" s="22"/>
      <c r="H10" s="35"/>
      <c r="I10" s="22"/>
      <c r="J10" s="35"/>
      <c r="K10" s="22"/>
      <c r="L10" s="35"/>
      <c r="M10" s="22"/>
      <c r="N10" s="35"/>
      <c r="O10" s="22"/>
      <c r="P10" s="35"/>
      <c r="Q10" s="22"/>
      <c r="R10" s="35"/>
      <c r="S10" s="22"/>
      <c r="T10" s="35"/>
      <c r="U10" s="22"/>
      <c r="V10" s="35"/>
      <c r="W10" s="22"/>
      <c r="X10" s="35"/>
      <c r="Y10" s="22"/>
      <c r="Z10" s="35"/>
      <c r="AA10" s="22"/>
      <c r="AB10" s="23"/>
    </row>
    <row r="11" spans="1:33" x14ac:dyDescent="0.2">
      <c r="A11" s="22"/>
      <c r="B11" s="22"/>
      <c r="C11" s="22"/>
      <c r="D11" s="22"/>
      <c r="E11" s="22"/>
      <c r="F11" s="35"/>
      <c r="G11" s="22"/>
      <c r="H11" s="35"/>
      <c r="I11" s="22"/>
      <c r="J11" s="35"/>
      <c r="K11" s="22"/>
      <c r="L11" s="35"/>
      <c r="M11" s="22"/>
      <c r="N11" s="35"/>
      <c r="O11" s="22"/>
      <c r="P11" s="35"/>
      <c r="Q11" s="22"/>
      <c r="R11" s="35"/>
      <c r="S11" s="22"/>
      <c r="T11" s="35"/>
      <c r="U11" s="22"/>
      <c r="V11" s="35"/>
      <c r="W11" s="22"/>
      <c r="X11" s="35"/>
      <c r="Y11" s="22"/>
      <c r="Z11" s="35"/>
      <c r="AA11" s="22"/>
      <c r="AB11" s="23"/>
    </row>
    <row r="12" spans="1:33" x14ac:dyDescent="0.2">
      <c r="A12" s="22"/>
      <c r="B12" s="22"/>
      <c r="C12" s="22"/>
      <c r="D12" s="22"/>
      <c r="E12" s="22"/>
      <c r="F12" s="35"/>
      <c r="G12" s="22"/>
      <c r="H12" s="35"/>
      <c r="I12" s="22"/>
      <c r="J12" s="35"/>
      <c r="K12" s="22"/>
      <c r="L12" s="35"/>
      <c r="M12" s="22"/>
      <c r="N12" s="35"/>
      <c r="O12" s="22"/>
      <c r="P12" s="35"/>
      <c r="Q12" s="22"/>
      <c r="R12" s="35"/>
      <c r="S12" s="22"/>
      <c r="T12" s="35"/>
      <c r="U12" s="22"/>
      <c r="V12" s="35"/>
      <c r="W12" s="22"/>
      <c r="X12" s="35"/>
      <c r="Y12" s="22"/>
      <c r="Z12" s="35"/>
      <c r="AA12" s="22"/>
      <c r="AB12" s="23"/>
    </row>
    <row r="13" spans="1:33" x14ac:dyDescent="0.2">
      <c r="A13" s="22"/>
      <c r="B13" s="22"/>
      <c r="C13" s="22"/>
      <c r="D13" s="22"/>
      <c r="E13" s="22"/>
      <c r="F13" s="29"/>
      <c r="G13" s="22"/>
      <c r="H13" s="29"/>
      <c r="I13" s="22"/>
      <c r="J13" s="29"/>
      <c r="K13" s="22"/>
      <c r="L13" s="29"/>
      <c r="M13" s="22"/>
      <c r="N13" s="29"/>
      <c r="O13" s="22"/>
      <c r="P13" s="29"/>
      <c r="Q13" s="22"/>
      <c r="R13" s="29"/>
      <c r="S13" s="22"/>
      <c r="T13" s="29"/>
      <c r="U13" s="22"/>
      <c r="V13" s="29"/>
      <c r="W13" s="22"/>
      <c r="X13" s="29"/>
      <c r="Y13" s="22"/>
      <c r="Z13" s="29"/>
      <c r="AA13" s="22"/>
      <c r="AB13" s="23"/>
    </row>
  </sheetData>
  <sheetProtection sheet="1" objects="1" scenarios="1"/>
  <mergeCells count="4">
    <mergeCell ref="A1:AC1"/>
    <mergeCell ref="A2:AC2"/>
    <mergeCell ref="A3:AC3"/>
    <mergeCell ref="A4:A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U9"/>
  <sheetViews>
    <sheetView tabSelected="1" zoomScaleNormal="100" workbookViewId="0">
      <selection activeCell="U7" sqref="U7"/>
    </sheetView>
  </sheetViews>
  <sheetFormatPr defaultColWidth="10.7109375" defaultRowHeight="10.199999999999999" x14ac:dyDescent="0.2"/>
  <cols>
    <col min="1" max="1" width="7.28515625" style="27" bestFit="1" customWidth="1"/>
    <col min="2" max="12" width="7.85546875" style="27" customWidth="1"/>
    <col min="13" max="13" width="9.140625" style="27" bestFit="1" customWidth="1"/>
    <col min="14" max="19" width="10.7109375" style="18"/>
    <col min="20" max="20" width="11.7109375" style="18" bestFit="1" customWidth="1"/>
    <col min="21" max="16384" width="10.7109375" style="18"/>
  </cols>
  <sheetData>
    <row r="1" spans="1:21" ht="15" customHeight="1" x14ac:dyDescent="0.2">
      <c r="A1" s="77" t="s">
        <v>3</v>
      </c>
      <c r="B1" s="77"/>
      <c r="C1" s="77"/>
      <c r="D1" s="77"/>
      <c r="E1" s="77"/>
      <c r="F1" s="77"/>
      <c r="G1" s="77"/>
      <c r="H1" s="77"/>
      <c r="I1" s="77"/>
      <c r="J1" s="77"/>
      <c r="K1" s="77"/>
      <c r="L1" s="77"/>
      <c r="M1" s="77"/>
      <c r="N1" s="77"/>
    </row>
    <row r="2" spans="1:21" ht="15" customHeight="1" x14ac:dyDescent="0.2">
      <c r="A2" s="78" t="s">
        <v>4</v>
      </c>
      <c r="B2" s="78"/>
      <c r="C2" s="78"/>
      <c r="D2" s="78"/>
      <c r="E2" s="78"/>
      <c r="F2" s="78"/>
      <c r="G2" s="78"/>
      <c r="H2" s="78"/>
      <c r="I2" s="78"/>
      <c r="J2" s="78"/>
      <c r="K2" s="78"/>
      <c r="L2" s="78"/>
      <c r="M2" s="78"/>
      <c r="N2" s="78"/>
    </row>
    <row r="3" spans="1:21" ht="15" customHeight="1" x14ac:dyDescent="0.2">
      <c r="A3" s="77" t="s">
        <v>132</v>
      </c>
      <c r="B3" s="77"/>
      <c r="C3" s="77"/>
      <c r="D3" s="77"/>
      <c r="E3" s="77"/>
      <c r="F3" s="77"/>
      <c r="G3" s="77"/>
      <c r="H3" s="77"/>
      <c r="I3" s="77"/>
      <c r="J3" s="77"/>
      <c r="K3" s="77"/>
      <c r="L3" s="77"/>
      <c r="M3" s="77"/>
      <c r="N3" s="77"/>
    </row>
    <row r="4" spans="1:21" ht="15" customHeight="1" x14ac:dyDescent="0.2">
      <c r="A4" s="78" t="s">
        <v>13</v>
      </c>
      <c r="B4" s="78"/>
      <c r="C4" s="78"/>
      <c r="D4" s="78"/>
      <c r="E4" s="78"/>
      <c r="F4" s="78"/>
      <c r="G4" s="78"/>
      <c r="H4" s="78"/>
      <c r="I4" s="78"/>
      <c r="J4" s="78"/>
      <c r="K4" s="78"/>
      <c r="L4" s="78"/>
      <c r="M4" s="78"/>
      <c r="N4" s="78"/>
    </row>
    <row r="5" spans="1:21" x14ac:dyDescent="0.2">
      <c r="A5" s="79"/>
      <c r="B5" s="79"/>
      <c r="C5" s="79"/>
      <c r="D5" s="79"/>
      <c r="E5" s="79"/>
      <c r="F5" s="79"/>
      <c r="G5" s="79"/>
      <c r="H5" s="79"/>
      <c r="I5" s="79"/>
      <c r="J5" s="79"/>
      <c r="K5" s="79"/>
      <c r="L5" s="79"/>
      <c r="M5" s="79"/>
      <c r="N5" s="79"/>
    </row>
    <row r="6" spans="1:21" s="17" customFormat="1" ht="16.2" x14ac:dyDescent="0.2">
      <c r="A6" s="19" t="s">
        <v>0</v>
      </c>
      <c r="B6" s="63" t="s">
        <v>114</v>
      </c>
      <c r="C6" s="63" t="s">
        <v>115</v>
      </c>
      <c r="D6" s="63" t="s">
        <v>116</v>
      </c>
      <c r="E6" s="63" t="s">
        <v>117</v>
      </c>
      <c r="F6" s="63" t="s">
        <v>118</v>
      </c>
      <c r="G6" s="63" t="s">
        <v>119</v>
      </c>
      <c r="H6" s="63" t="s">
        <v>120</v>
      </c>
      <c r="I6" s="63" t="s">
        <v>121</v>
      </c>
      <c r="J6" s="63" t="s">
        <v>122</v>
      </c>
      <c r="K6" s="63" t="s">
        <v>123</v>
      </c>
      <c r="L6" s="63" t="s">
        <v>124</v>
      </c>
      <c r="M6" s="63" t="s">
        <v>125</v>
      </c>
      <c r="N6" s="63" t="s">
        <v>126</v>
      </c>
      <c r="O6" s="63" t="s">
        <v>127</v>
      </c>
      <c r="P6" s="63" t="s">
        <v>128</v>
      </c>
      <c r="Q6" s="63" t="s">
        <v>129</v>
      </c>
      <c r="R6" s="63" t="s">
        <v>130</v>
      </c>
      <c r="S6" s="63" t="s">
        <v>131</v>
      </c>
      <c r="T6" s="20" t="s">
        <v>1</v>
      </c>
      <c r="U6" s="26" t="s">
        <v>113</v>
      </c>
    </row>
    <row r="7" spans="1:21" x14ac:dyDescent="0.2">
      <c r="A7" s="27">
        <v>1</v>
      </c>
      <c r="B7" s="27">
        <f>Textual!F6</f>
        <v>3</v>
      </c>
      <c r="C7" s="36">
        <f>Textual!G6</f>
        <v>3</v>
      </c>
      <c r="D7" s="36">
        <f>Textual!H6</f>
        <v>3</v>
      </c>
      <c r="E7" s="36">
        <f>Textual!I6</f>
        <v>3</v>
      </c>
      <c r="F7" s="36">
        <f>Textual!J6</f>
        <v>2</v>
      </c>
      <c r="G7" s="36">
        <f>Textual!K6</f>
        <v>2</v>
      </c>
      <c r="H7" s="36">
        <f>Textual!L6</f>
        <v>3</v>
      </c>
      <c r="I7" s="36">
        <f>Textual!M6</f>
        <v>2</v>
      </c>
      <c r="J7" s="36">
        <f>Textual!N6</f>
        <v>3</v>
      </c>
      <c r="K7" s="36">
        <f>Textual!O6</f>
        <v>3</v>
      </c>
      <c r="L7" s="36">
        <f>Textual!P6</f>
        <v>3</v>
      </c>
      <c r="M7" s="36">
        <f>Textual!Q6</f>
        <v>3</v>
      </c>
      <c r="N7" s="36">
        <f>Textual!R6</f>
        <v>3</v>
      </c>
      <c r="O7" s="36">
        <f>Textual!S6</f>
        <v>2</v>
      </c>
      <c r="P7" s="36">
        <f>Textual!T6</f>
        <v>2</v>
      </c>
      <c r="Q7" s="36">
        <f>Textual!U6</f>
        <v>3</v>
      </c>
      <c r="R7" s="36">
        <f>Textual!V6</f>
        <v>3</v>
      </c>
      <c r="S7" s="36">
        <f>Textual!W6</f>
        <v>3</v>
      </c>
      <c r="T7" s="21">
        <f>AVERAGE(B7:S7)</f>
        <v>2.7222222222222223</v>
      </c>
      <c r="U7" s="25">
        <f>SUM(B7:S7)</f>
        <v>49</v>
      </c>
    </row>
    <row r="8" spans="1:21" x14ac:dyDescent="0.2">
      <c r="A8" s="28"/>
      <c r="B8" s="28"/>
      <c r="C8" s="28"/>
      <c r="D8" s="28"/>
      <c r="E8" s="28"/>
      <c r="F8" s="28"/>
      <c r="G8" s="28"/>
      <c r="H8" s="28"/>
      <c r="I8" s="28"/>
      <c r="J8" s="28"/>
      <c r="K8" s="28"/>
      <c r="L8" s="28"/>
      <c r="M8" s="21"/>
      <c r="N8" s="28"/>
    </row>
    <row r="9" spans="1:21" x14ac:dyDescent="0.2">
      <c r="A9" s="25" t="s">
        <v>2</v>
      </c>
      <c r="B9" s="21">
        <f>AVERAGE(B7:B8)</f>
        <v>3</v>
      </c>
      <c r="C9" s="21">
        <f t="shared" ref="C9:U9" si="0">AVERAGE(C7:C8)</f>
        <v>3</v>
      </c>
      <c r="D9" s="21">
        <f t="shared" si="0"/>
        <v>3</v>
      </c>
      <c r="E9" s="21">
        <f t="shared" si="0"/>
        <v>3</v>
      </c>
      <c r="F9" s="21">
        <f t="shared" si="0"/>
        <v>2</v>
      </c>
      <c r="G9" s="21">
        <f t="shared" si="0"/>
        <v>2</v>
      </c>
      <c r="H9" s="21">
        <f t="shared" si="0"/>
        <v>3</v>
      </c>
      <c r="I9" s="21">
        <f t="shared" si="0"/>
        <v>2</v>
      </c>
      <c r="J9" s="21">
        <f t="shared" si="0"/>
        <v>3</v>
      </c>
      <c r="K9" s="21">
        <f t="shared" si="0"/>
        <v>3</v>
      </c>
      <c r="L9" s="21">
        <f t="shared" si="0"/>
        <v>3</v>
      </c>
      <c r="M9" s="21">
        <f t="shared" si="0"/>
        <v>3</v>
      </c>
      <c r="N9" s="21">
        <f t="shared" si="0"/>
        <v>3</v>
      </c>
      <c r="O9" s="21">
        <f t="shared" si="0"/>
        <v>2</v>
      </c>
      <c r="P9" s="21">
        <f t="shared" si="0"/>
        <v>2</v>
      </c>
      <c r="Q9" s="21">
        <f t="shared" si="0"/>
        <v>3</v>
      </c>
      <c r="R9" s="21">
        <f t="shared" si="0"/>
        <v>3</v>
      </c>
      <c r="S9" s="21">
        <f t="shared" si="0"/>
        <v>3</v>
      </c>
      <c r="T9" s="21">
        <f t="shared" si="0"/>
        <v>2.7222222222222223</v>
      </c>
      <c r="U9" s="21">
        <f t="shared" si="0"/>
        <v>49</v>
      </c>
    </row>
  </sheetData>
  <sheetProtection sheet="1" objects="1" scenarios="1"/>
  <mergeCells count="5">
    <mergeCell ref="A1:N1"/>
    <mergeCell ref="A2:N2"/>
    <mergeCell ref="A3:N3"/>
    <mergeCell ref="A4:N4"/>
    <mergeCell ref="A5:N5"/>
  </mergeCells>
  <pageMargins left="0.7" right="0.7" top="0.75" bottom="0.75" header="0.3" footer="0.3"/>
  <pageSetup orientation="portrait" r:id="rId1"/>
  <ignoredErrors>
    <ignoredError sqref="D6:E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2020-12-17T15:22:33Z</cp:lastPrinted>
  <dcterms:created xsi:type="dcterms:W3CDTF">2019-03-05T14:16:01Z</dcterms:created>
  <dcterms:modified xsi:type="dcterms:W3CDTF">2022-04-27T18:43:56Z</dcterms:modified>
</cp:coreProperties>
</file>