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0DBAF5A4-CB79-4CC0-821B-E88B25D83508}"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 i="1" l="1"/>
  <c r="AX3" i="1"/>
  <c r="AW3" i="1"/>
  <c r="C214" i="3" l="1"/>
  <c r="AP3" i="1"/>
  <c r="B6" i="1"/>
  <c r="C6" i="1"/>
  <c r="D6" i="1"/>
  <c r="E6" i="1"/>
  <c r="F6" i="1"/>
  <c r="G6" i="1"/>
  <c r="H6" i="1"/>
  <c r="I6" i="1"/>
  <c r="J6" i="1"/>
  <c r="K6" i="1"/>
  <c r="L6" i="1"/>
  <c r="M6" i="1"/>
  <c r="N6" i="1"/>
  <c r="O6" i="1"/>
  <c r="P6" i="1"/>
  <c r="Q6" i="1"/>
  <c r="S6" i="1"/>
  <c r="T6" i="1"/>
  <c r="U6" i="1"/>
  <c r="V6" i="1"/>
  <c r="W6" i="1"/>
  <c r="X6" i="1"/>
  <c r="Z6" i="1"/>
  <c r="AA6" i="1"/>
  <c r="AB6" i="1"/>
  <c r="AC6" i="1"/>
  <c r="AD6" i="1"/>
  <c r="AE6" i="1"/>
  <c r="AF6" i="1"/>
  <c r="AG6" i="1"/>
  <c r="AH6" i="1"/>
  <c r="AI6" i="1"/>
  <c r="AK6" i="1"/>
  <c r="AL6" i="1"/>
  <c r="AM6" i="1"/>
  <c r="AN6" i="1"/>
  <c r="AP6" i="1"/>
  <c r="AR6" i="1"/>
  <c r="AS6" i="1"/>
  <c r="AT6" i="1"/>
  <c r="AY6" i="1" s="1"/>
  <c r="AW6" i="1"/>
  <c r="AX6" i="1"/>
  <c r="B7" i="1"/>
  <c r="Q7" i="1" s="1"/>
  <c r="C7" i="1"/>
  <c r="D7" i="1"/>
  <c r="E7" i="1"/>
  <c r="F7" i="1"/>
  <c r="G7" i="1"/>
  <c r="H7" i="1"/>
  <c r="I7" i="1"/>
  <c r="J7" i="1"/>
  <c r="K7" i="1"/>
  <c r="L7" i="1"/>
  <c r="M7" i="1"/>
  <c r="N7" i="1"/>
  <c r="O7" i="1"/>
  <c r="P7" i="1"/>
  <c r="S7" i="1"/>
  <c r="X7" i="1" s="1"/>
  <c r="T7" i="1"/>
  <c r="U7" i="1"/>
  <c r="V7" i="1"/>
  <c r="W7" i="1"/>
  <c r="Z7" i="1"/>
  <c r="AA7" i="1"/>
  <c r="AB7" i="1"/>
  <c r="AC7" i="1"/>
  <c r="AD7" i="1"/>
  <c r="AE7" i="1"/>
  <c r="AF7" i="1"/>
  <c r="AG7" i="1"/>
  <c r="AH7" i="1"/>
  <c r="AI7" i="1"/>
  <c r="AK7" i="1"/>
  <c r="AL7" i="1"/>
  <c r="AM7" i="1"/>
  <c r="AN7" i="1"/>
  <c r="AP7" i="1"/>
  <c r="AR7" i="1"/>
  <c r="AS7" i="1"/>
  <c r="AT7" i="1"/>
  <c r="AY7" i="1" s="1"/>
  <c r="AW7" i="1"/>
  <c r="AX7" i="1"/>
  <c r="B8" i="1"/>
  <c r="Q8" i="1" s="1"/>
  <c r="C8" i="1"/>
  <c r="D8" i="1"/>
  <c r="E8" i="1"/>
  <c r="F8" i="1"/>
  <c r="G8" i="1"/>
  <c r="H8" i="1"/>
  <c r="I8" i="1"/>
  <c r="J8" i="1"/>
  <c r="K8" i="1"/>
  <c r="L8" i="1"/>
  <c r="M8" i="1"/>
  <c r="N8" i="1"/>
  <c r="O8" i="1"/>
  <c r="P8" i="1"/>
  <c r="S8" i="1"/>
  <c r="X8" i="1" s="1"/>
  <c r="T8" i="1"/>
  <c r="U8" i="1"/>
  <c r="V8" i="1"/>
  <c r="W8" i="1"/>
  <c r="Z8" i="1"/>
  <c r="AA8" i="1"/>
  <c r="AB8" i="1"/>
  <c r="AC8" i="1"/>
  <c r="AD8" i="1"/>
  <c r="AE8" i="1"/>
  <c r="AF8" i="1"/>
  <c r="AG8" i="1"/>
  <c r="AH8" i="1"/>
  <c r="AI8" i="1"/>
  <c r="AK8" i="1"/>
  <c r="AL8" i="1"/>
  <c r="AM8" i="1"/>
  <c r="AN8" i="1"/>
  <c r="AP8" i="1"/>
  <c r="AR8" i="1"/>
  <c r="AS8" i="1"/>
  <c r="AT8" i="1"/>
  <c r="AY8" i="1" s="1"/>
  <c r="AW8" i="1"/>
  <c r="AX8" i="1"/>
  <c r="AZ8" i="1" l="1"/>
  <c r="AZ7" i="1"/>
  <c r="AZ6" i="1"/>
  <c r="C208" i="3"/>
  <c r="C207" i="3"/>
  <c r="C206" i="3"/>
  <c r="C202" i="3"/>
  <c r="C201" i="3"/>
  <c r="C200" i="3"/>
  <c r="C195" i="3"/>
  <c r="C194" i="3"/>
  <c r="C193" i="3"/>
  <c r="C186" i="3"/>
  <c r="C185" i="3"/>
  <c r="C184" i="3"/>
  <c r="C180" i="3"/>
  <c r="C179" i="3"/>
  <c r="C178" i="3"/>
  <c r="C174" i="3"/>
  <c r="C173" i="3"/>
  <c r="C172" i="3"/>
  <c r="C168" i="3"/>
  <c r="C167" i="3"/>
  <c r="C166" i="3"/>
  <c r="C161" i="3"/>
  <c r="C160" i="3"/>
  <c r="C159" i="3"/>
  <c r="C155" i="3"/>
  <c r="C154" i="3"/>
  <c r="C153" i="3"/>
  <c r="C149" i="3"/>
  <c r="C148" i="3"/>
  <c r="C147" i="3"/>
  <c r="C138" i="3"/>
  <c r="C137" i="3"/>
  <c r="C136" i="3"/>
  <c r="C132" i="3"/>
  <c r="C131" i="3"/>
  <c r="C130" i="3"/>
  <c r="C123" i="3"/>
  <c r="C122" i="3"/>
  <c r="C121" i="3"/>
  <c r="C117" i="3"/>
  <c r="C116" i="3"/>
  <c r="C115" i="3"/>
  <c r="C111" i="3"/>
  <c r="C110" i="3"/>
  <c r="C109" i="3"/>
  <c r="C105" i="3"/>
  <c r="C104" i="3"/>
  <c r="C103" i="3"/>
  <c r="C99" i="3"/>
  <c r="C98" i="3"/>
  <c r="C97" i="3"/>
  <c r="C90" i="3"/>
  <c r="C89" i="3"/>
  <c r="C88" i="3"/>
  <c r="C84" i="3"/>
  <c r="C83" i="3"/>
  <c r="C82" i="3"/>
  <c r="C78" i="3"/>
  <c r="C77" i="3"/>
  <c r="C76" i="3"/>
  <c r="C72" i="3"/>
  <c r="C71" i="3"/>
  <c r="C70" i="3"/>
  <c r="C66" i="3"/>
  <c r="C65" i="3"/>
  <c r="C64" i="3"/>
  <c r="AR4" i="1"/>
  <c r="AS4" i="1"/>
  <c r="AT4" i="1"/>
  <c r="AR5" i="1"/>
  <c r="AS5" i="1"/>
  <c r="AT5" i="1"/>
  <c r="AT3" i="1"/>
  <c r="AS3" i="1"/>
  <c r="AR3" i="1"/>
  <c r="B4" i="1"/>
  <c r="C4" i="1"/>
  <c r="D4" i="1"/>
  <c r="E4" i="1"/>
  <c r="F4" i="1"/>
  <c r="G4" i="1"/>
  <c r="H4" i="1"/>
  <c r="I4" i="1"/>
  <c r="J4" i="1"/>
  <c r="K4" i="1"/>
  <c r="L4" i="1"/>
  <c r="M4" i="1"/>
  <c r="N4" i="1"/>
  <c r="O4" i="1"/>
  <c r="P4" i="1"/>
  <c r="B5" i="1"/>
  <c r="C5" i="1"/>
  <c r="D5" i="1"/>
  <c r="E5" i="1"/>
  <c r="F5" i="1"/>
  <c r="G5" i="1"/>
  <c r="H5" i="1"/>
  <c r="I5" i="1"/>
  <c r="J5" i="1"/>
  <c r="K5" i="1"/>
  <c r="L5" i="1"/>
  <c r="M5" i="1"/>
  <c r="N5" i="1"/>
  <c r="O5" i="1"/>
  <c r="P5" i="1"/>
  <c r="S4" i="1"/>
  <c r="T4" i="1"/>
  <c r="U4" i="1"/>
  <c r="V4" i="1"/>
  <c r="W4" i="1"/>
  <c r="S5" i="1"/>
  <c r="T5" i="1"/>
  <c r="U5" i="1"/>
  <c r="V5" i="1"/>
  <c r="W5" i="1"/>
  <c r="Z4" i="1"/>
  <c r="AA4" i="1"/>
  <c r="AB4" i="1"/>
  <c r="AC4" i="1"/>
  <c r="AD4" i="1"/>
  <c r="AE4" i="1"/>
  <c r="AF4" i="1"/>
  <c r="AG4" i="1"/>
  <c r="AH4" i="1"/>
  <c r="Z5" i="1"/>
  <c r="AA5" i="1"/>
  <c r="AB5" i="1"/>
  <c r="AC5" i="1"/>
  <c r="AD5" i="1"/>
  <c r="AE5" i="1"/>
  <c r="AF5" i="1"/>
  <c r="AG5" i="1"/>
  <c r="AH5" i="1"/>
  <c r="AK4" i="1"/>
  <c r="AL4" i="1"/>
  <c r="AK5" i="1"/>
  <c r="AL5" i="1"/>
  <c r="AM4" i="1"/>
  <c r="AM5" i="1"/>
  <c r="AM3" i="1"/>
  <c r="AL3" i="1"/>
  <c r="AK3" i="1"/>
  <c r="AH3" i="1"/>
  <c r="AG3" i="1"/>
  <c r="AG10" i="1" s="1"/>
  <c r="AF3" i="1"/>
  <c r="AE3" i="1"/>
  <c r="AE10" i="1" s="1"/>
  <c r="AD3" i="1"/>
  <c r="AC3" i="1"/>
  <c r="AC10" i="1" s="1"/>
  <c r="AB3" i="1"/>
  <c r="AA3" i="1"/>
  <c r="AA10" i="1" s="1"/>
  <c r="Z3" i="1"/>
  <c r="W3" i="1"/>
  <c r="V3" i="1"/>
  <c r="U3" i="1"/>
  <c r="T3" i="1"/>
  <c r="S3" i="1"/>
  <c r="AM10" i="1" l="1"/>
  <c r="Z10" i="1"/>
  <c r="AP5" i="1"/>
  <c r="AP4" i="1"/>
  <c r="AH10" i="1"/>
  <c r="AD10" i="1"/>
  <c r="AB10" i="1"/>
  <c r="AF10" i="1"/>
  <c r="AL10" i="1"/>
  <c r="O3" i="1"/>
  <c r="O10" i="1" s="1"/>
  <c r="N3" i="1"/>
  <c r="M3" i="1"/>
  <c r="M10" i="1" s="1"/>
  <c r="L3" i="1"/>
  <c r="L10" i="1" s="1"/>
  <c r="K3" i="1"/>
  <c r="J3" i="1"/>
  <c r="J10" i="1" s="1"/>
  <c r="I3" i="1"/>
  <c r="P3" i="1"/>
  <c r="P10" i="1" s="1"/>
  <c r="T10" i="1"/>
  <c r="U10" i="1"/>
  <c r="V10" i="1"/>
  <c r="W10" i="1"/>
  <c r="N10" i="1" l="1"/>
  <c r="K10" i="1"/>
  <c r="C60" i="3"/>
  <c r="C59" i="3"/>
  <c r="C58" i="3"/>
  <c r="C54" i="3"/>
  <c r="C53" i="3"/>
  <c r="C52" i="3"/>
  <c r="C46" i="3"/>
  <c r="C45" i="3"/>
  <c r="C44" i="3"/>
  <c r="C40" i="3"/>
  <c r="C39" i="3"/>
  <c r="C38" i="3"/>
  <c r="C34" i="3"/>
  <c r="C33" i="3"/>
  <c r="C32" i="3"/>
  <c r="C28" i="3"/>
  <c r="C27" i="3"/>
  <c r="C26" i="3"/>
  <c r="C22" i="3"/>
  <c r="C21" i="3"/>
  <c r="C20" i="3"/>
  <c r="C16" i="3"/>
  <c r="C15" i="3"/>
  <c r="C14" i="3"/>
  <c r="C10" i="3"/>
  <c r="C9" i="3"/>
  <c r="C8" i="3"/>
  <c r="C4" i="3"/>
  <c r="C3" i="3"/>
  <c r="C2" i="3"/>
  <c r="C157" i="3" l="1"/>
  <c r="C68" i="3"/>
  <c r="A68" i="3" s="1"/>
  <c r="C170" i="3"/>
  <c r="C182" i="3"/>
  <c r="C197" i="3"/>
  <c r="C92" i="3"/>
  <c r="C151" i="3"/>
  <c r="C163" i="3"/>
  <c r="C134" i="3"/>
  <c r="A134" i="3" s="1"/>
  <c r="C80" i="3"/>
  <c r="C86" i="3"/>
  <c r="C107" i="3"/>
  <c r="C140" i="3"/>
  <c r="C176" i="3"/>
  <c r="C101" i="3"/>
  <c r="C188" i="3"/>
  <c r="C119" i="3"/>
  <c r="C113" i="3"/>
  <c r="C74" i="3"/>
  <c r="AY4" i="1"/>
  <c r="AY5" i="1"/>
  <c r="AX4" i="1"/>
  <c r="AZ4" i="1" s="1"/>
  <c r="AX5" i="1"/>
  <c r="AW4" i="1"/>
  <c r="AW5" i="1"/>
  <c r="C220" i="3"/>
  <c r="C238" i="3" l="1"/>
  <c r="C219" i="3"/>
  <c r="AY10" i="1"/>
  <c r="C239" i="3"/>
  <c r="AZ3" i="1"/>
  <c r="C221" i="3"/>
  <c r="AZ5" i="1"/>
  <c r="C218" i="3"/>
  <c r="C237" i="3"/>
  <c r="AW10" i="1"/>
  <c r="AX10" i="1"/>
  <c r="C229" i="3"/>
  <c r="C226" i="3"/>
  <c r="C227" i="3"/>
  <c r="C228" i="3"/>
  <c r="C222" i="3" l="1"/>
  <c r="AZ10" i="1"/>
  <c r="C36" i="3"/>
  <c r="C24" i="3"/>
  <c r="AN4" i="1"/>
  <c r="AN5" i="1"/>
  <c r="AN3" i="1"/>
  <c r="H3" i="1"/>
  <c r="G3" i="1"/>
  <c r="F3" i="1"/>
  <c r="E3" i="1"/>
  <c r="D3" i="1"/>
  <c r="C3" i="1"/>
  <c r="A80" i="3" l="1"/>
  <c r="A157" i="3"/>
  <c r="A24" i="3"/>
  <c r="AN10" i="1"/>
  <c r="D154" i="3"/>
  <c r="D153" i="3"/>
  <c r="D155" i="3"/>
  <c r="D77" i="3"/>
  <c r="D78" i="3"/>
  <c r="D76" i="3"/>
  <c r="C12" i="3"/>
  <c r="C42" i="3"/>
  <c r="C48" i="3"/>
  <c r="C18" i="3"/>
  <c r="C6" i="3"/>
  <c r="A6" i="3" s="1"/>
  <c r="C30" i="3"/>
  <c r="A163" i="3" l="1"/>
  <c r="A86" i="3"/>
  <c r="A30" i="3"/>
  <c r="A170" i="3"/>
  <c r="A176" i="3"/>
  <c r="A101" i="3"/>
  <c r="A92" i="3"/>
  <c r="A36" i="3"/>
  <c r="A42" i="3"/>
  <c r="A140" i="3"/>
  <c r="A74" i="3"/>
  <c r="A12" i="3"/>
  <c r="A151" i="3"/>
  <c r="A18" i="3"/>
  <c r="A182" i="3"/>
  <c r="A107" i="3"/>
  <c r="A48" i="3"/>
  <c r="D179" i="3"/>
  <c r="D180" i="3"/>
  <c r="D178" i="3"/>
  <c r="D168" i="3"/>
  <c r="D166" i="3"/>
  <c r="D173" i="3"/>
  <c r="D172" i="3"/>
  <c r="D174" i="3"/>
  <c r="D167" i="3"/>
  <c r="D131" i="3"/>
  <c r="D130" i="3"/>
  <c r="D132" i="3"/>
  <c r="D136" i="3"/>
  <c r="D138" i="3"/>
  <c r="D137" i="3"/>
  <c r="D157" i="3"/>
  <c r="C190" i="3"/>
  <c r="D161" i="3"/>
  <c r="D160" i="3"/>
  <c r="D159" i="3"/>
  <c r="D148" i="3"/>
  <c r="D149" i="3"/>
  <c r="D147" i="3"/>
  <c r="D103" i="3"/>
  <c r="D104" i="3"/>
  <c r="D105" i="3"/>
  <c r="D80" i="3"/>
  <c r="D83" i="3"/>
  <c r="D82" i="3"/>
  <c r="D84" i="3"/>
  <c r="D34" i="3"/>
  <c r="D99" i="3"/>
  <c r="D97" i="3"/>
  <c r="D88" i="3"/>
  <c r="D90" i="3"/>
  <c r="D98" i="3"/>
  <c r="D89" i="3"/>
  <c r="D65" i="3"/>
  <c r="D64" i="3"/>
  <c r="D66" i="3"/>
  <c r="D72" i="3"/>
  <c r="D70" i="3"/>
  <c r="D71" i="3"/>
  <c r="D33" i="3"/>
  <c r="D32" i="3"/>
  <c r="D140" i="3" l="1"/>
  <c r="D163" i="3"/>
  <c r="D182" i="3"/>
  <c r="D176" i="3"/>
  <c r="D74" i="3"/>
  <c r="D151" i="3"/>
  <c r="D101" i="3"/>
  <c r="D134" i="3"/>
  <c r="D170" i="3"/>
  <c r="D68" i="3"/>
  <c r="D92" i="3"/>
  <c r="D107" i="3"/>
  <c r="D36" i="3"/>
  <c r="D86" i="3"/>
  <c r="AI5" i="1"/>
  <c r="X4" i="1"/>
  <c r="X5" i="1"/>
  <c r="Q5" i="1"/>
  <c r="Q4" i="1"/>
  <c r="AI4" i="1"/>
  <c r="C230" i="3"/>
  <c r="D228" i="3" s="1"/>
  <c r="AK10" i="1"/>
  <c r="S10" i="1"/>
  <c r="C10" i="1"/>
  <c r="D10" i="1"/>
  <c r="E10" i="1"/>
  <c r="F10" i="1"/>
  <c r="G10" i="1"/>
  <c r="H10" i="1"/>
  <c r="I10" i="1"/>
  <c r="B3" i="1"/>
  <c r="AP10" i="1" l="1"/>
  <c r="B10" i="1"/>
  <c r="D227" i="3"/>
  <c r="D229" i="3"/>
  <c r="D226" i="3"/>
  <c r="D14" i="3"/>
  <c r="C240" i="3"/>
  <c r="C223" i="3"/>
  <c r="C210" i="3"/>
  <c r="A210" i="3" s="1"/>
  <c r="C204" i="3"/>
  <c r="A204" i="3" s="1"/>
  <c r="C125" i="3"/>
  <c r="A125" i="3" s="1"/>
  <c r="C62" i="3"/>
  <c r="C56" i="3"/>
  <c r="D21" i="3"/>
  <c r="D9" i="3"/>
  <c r="D3" i="3"/>
  <c r="Q3" i="1"/>
  <c r="Q10" i="1" s="1"/>
  <c r="A197" i="3" l="1"/>
  <c r="A119" i="3"/>
  <c r="A62" i="3"/>
  <c r="A188" i="3"/>
  <c r="A113" i="3"/>
  <c r="A56" i="3"/>
  <c r="C241" i="3"/>
  <c r="C198" i="3"/>
  <c r="D195" i="3"/>
  <c r="D194" i="3"/>
  <c r="D193" i="3"/>
  <c r="D186" i="3"/>
  <c r="D184" i="3"/>
  <c r="D185" i="3"/>
  <c r="D115" i="3"/>
  <c r="D117" i="3"/>
  <c r="D116" i="3"/>
  <c r="D111" i="3"/>
  <c r="D109" i="3"/>
  <c r="D110" i="3"/>
  <c r="D207" i="3"/>
  <c r="D53" i="3"/>
  <c r="D45" i="3"/>
  <c r="D27" i="3"/>
  <c r="D26" i="3"/>
  <c r="D28" i="3"/>
  <c r="D238" i="3"/>
  <c r="D237" i="3"/>
  <c r="D239" i="3"/>
  <c r="D38" i="3"/>
  <c r="D39" i="3"/>
  <c r="D40" i="3"/>
  <c r="D220" i="3"/>
  <c r="D221" i="3"/>
  <c r="D218" i="3"/>
  <c r="D219" i="3"/>
  <c r="D202" i="3"/>
  <c r="D60" i="3"/>
  <c r="D22" i="3"/>
  <c r="D201" i="3"/>
  <c r="D15" i="3"/>
  <c r="D16" i="3"/>
  <c r="D230" i="3"/>
  <c r="D52" i="3"/>
  <c r="D2" i="3"/>
  <c r="D44" i="3"/>
  <c r="D8" i="3"/>
  <c r="D4" i="3"/>
  <c r="D59" i="3"/>
  <c r="D46" i="3"/>
  <c r="D200" i="3"/>
  <c r="D54" i="3"/>
  <c r="D10" i="3"/>
  <c r="D58" i="3"/>
  <c r="D20" i="3"/>
  <c r="D206" i="3"/>
  <c r="D208" i="3"/>
  <c r="D121" i="3"/>
  <c r="D123" i="3"/>
  <c r="D122" i="3"/>
  <c r="C212" i="3" l="1"/>
  <c r="C127" i="3"/>
  <c r="C94" i="3"/>
  <c r="D113" i="3"/>
  <c r="D197" i="3"/>
  <c r="D188" i="3"/>
  <c r="D119" i="3"/>
  <c r="D30" i="3"/>
  <c r="D240" i="3"/>
  <c r="D18" i="3"/>
  <c r="D204" i="3"/>
  <c r="D56" i="3"/>
  <c r="D24" i="3"/>
  <c r="D42" i="3"/>
  <c r="D48" i="3"/>
  <c r="D6" i="3"/>
  <c r="D62" i="3"/>
  <c r="D12" i="3"/>
  <c r="D222" i="3"/>
  <c r="D210" i="3"/>
  <c r="D125" i="3"/>
  <c r="AI3" i="1"/>
  <c r="AI10" i="1" s="1"/>
  <c r="C231" i="3" l="1"/>
  <c r="C243" i="3" l="1"/>
  <c r="X3" i="1" l="1"/>
  <c r="X10" i="1" s="1"/>
</calcChain>
</file>

<file path=xl/sharedStrings.xml><?xml version="1.0" encoding="utf-8"?>
<sst xmlns="http://schemas.openxmlformats.org/spreadsheetml/2006/main" count="615" uniqueCount="160">
  <si>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</si>
  <si>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</si>
  <si>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</si>
  <si>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</si>
  <si>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</si>
  <si>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</si>
  <si>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</si>
  <si>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</si>
  <si>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</si>
  <si>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</si>
  <si>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</si>
  <si>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</si>
  <si>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</si>
  <si>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</si>
  <si>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</si>
  <si>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</si>
  <si>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</si>
  <si>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</si>
  <si>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</si>
  <si>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</si>
  <si>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</si>
  <si>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</si>
  <si>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</si>
  <si>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</si>
  <si>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</si>
  <si>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</si>
  <si>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</si>
  <si>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</si>
  <si>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</si>
  <si>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</si>
  <si>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</si>
  <si>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</si>
  <si>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</si>
  <si>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</si>
  <si>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</si>
  <si>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General Evaluation Mean of the Means</t>
  </si>
  <si>
    <t>Teacher Candidate</t>
  </si>
  <si>
    <t>Interpersonal Skill</t>
  </si>
  <si>
    <t>Semester / Year</t>
  </si>
  <si>
    <t>Comments:</t>
  </si>
  <si>
    <t>Classroom Management</t>
  </si>
  <si>
    <t>Professional</t>
  </si>
  <si>
    <t>SuccessfulIn</t>
  </si>
  <si>
    <t>RecommendWithou</t>
  </si>
  <si>
    <t>TargetTheCandid</t>
  </si>
  <si>
    <t>Professionalism</t>
  </si>
  <si>
    <t xml:space="preserve"> </t>
  </si>
  <si>
    <t>Teaching and Assessment</t>
  </si>
  <si>
    <t>Classroom Management Mean of the Means</t>
  </si>
  <si>
    <t>General Evaluation (Numerical)</t>
  </si>
  <si>
    <t>General Evaluation (Textual)</t>
  </si>
  <si>
    <t xml:space="preserve">1.        NASPE  1.5
</t>
  </si>
  <si>
    <t xml:space="preserve">3.            NASPE 3.1
</t>
  </si>
  <si>
    <t xml:space="preserve">2.            NASPE 1.5
</t>
  </si>
  <si>
    <t xml:space="preserve">4.            NASPE 3.1
</t>
  </si>
  <si>
    <t xml:space="preserve">5.            NASPE 3.3
</t>
  </si>
  <si>
    <t xml:space="preserve">6.            NASPE 3.3
</t>
  </si>
  <si>
    <t xml:space="preserve">7.           NASPE 3.2
</t>
  </si>
  <si>
    <t xml:space="preserve">8.           NASPE 3.7
</t>
  </si>
  <si>
    <t xml:space="preserve">9.               NASPE 4.1
</t>
  </si>
  <si>
    <t xml:space="preserve">10.               NASPE 4.2
</t>
  </si>
  <si>
    <t xml:space="preserve">11.               NASPE 4.2
</t>
  </si>
  <si>
    <t xml:space="preserve">12.               NASPE 4.3
</t>
  </si>
  <si>
    <t xml:space="preserve">13.               NASPE 4.4
</t>
  </si>
  <si>
    <t xml:space="preserve">14.               NASPE 5.1
</t>
  </si>
  <si>
    <t xml:space="preserve">15.               NASPE 5.2
</t>
  </si>
  <si>
    <t xml:space="preserve">16.               NASPE 4.5
</t>
  </si>
  <si>
    <t xml:space="preserve">17.               NASPE 4.5
</t>
  </si>
  <si>
    <t xml:space="preserve">18.               NASPE 4.5
</t>
  </si>
  <si>
    <t xml:space="preserve">19.               NASPE 4.5
</t>
  </si>
  <si>
    <t xml:space="preserve">26.               NASPE 4.5
</t>
  </si>
  <si>
    <t xml:space="preserve">20.               NASPE 4.6
</t>
  </si>
  <si>
    <t xml:space="preserve">21.               NASPE 3.4
</t>
  </si>
  <si>
    <t xml:space="preserve">22.               NASPE 3.4
</t>
  </si>
  <si>
    <t xml:space="preserve">23.               NASPE 3.5
</t>
  </si>
  <si>
    <t xml:space="preserve">24.               NASPE 3.6
</t>
  </si>
  <si>
    <t xml:space="preserve">25.               NASPE 3.3
</t>
  </si>
  <si>
    <t xml:space="preserve">27.               NASPE 6.1
</t>
  </si>
  <si>
    <t xml:space="preserve">28.               NASPE 6.1
</t>
  </si>
  <si>
    <t xml:space="preserve">29.               NASPE 6.4
</t>
  </si>
  <si>
    <t xml:space="preserve">30.               NASPE 6.2
</t>
  </si>
  <si>
    <t xml:space="preserve">31.               NASPE 6.3
</t>
  </si>
  <si>
    <t xml:space="preserve">32.               NASPE 6.3
</t>
  </si>
  <si>
    <t xml:space="preserve">Please appraise this teacher candidate's future effectiveness in the teaching profession. </t>
  </si>
  <si>
    <r>
      <t>A</t>
    </r>
    <r>
      <rPr>
        <b/>
        <sz val="7"/>
        <color rgb="FF000000"/>
        <rFont val="Times New Roman"/>
        <family val="1"/>
      </rPr>
      <t xml:space="preserve">   </t>
    </r>
    <r>
      <rPr>
        <b/>
        <u/>
        <sz val="11"/>
        <color rgb="FF000000"/>
        <rFont val="Arial"/>
        <family val="2"/>
      </rPr>
      <t>= Target</t>
    </r>
    <r>
      <rPr>
        <b/>
        <sz val="11"/>
        <color rgb="FF000000"/>
        <rFont val="Arial"/>
        <family val="2"/>
      </rPr>
      <t xml:space="preserve">:  </t>
    </r>
    <r>
      <rPr>
        <sz val="11"/>
        <color rgb="FF000000"/>
        <rFont val="Arial"/>
        <family val="2"/>
      </rPr>
      <t xml:space="preserve">Demonstrates targeted behavior at every opportunity without being reminded.  Shows confidence and </t>
    </r>
    <r>
      <rPr>
        <sz val="11"/>
        <color rgb="FF0070BF"/>
        <rFont val="Arial"/>
        <family val="2"/>
      </rPr>
      <t xml:space="preserve"> </t>
    </r>
    <r>
      <rPr>
        <sz val="11"/>
        <color rgb="FF000000"/>
        <rFont val="Arial"/>
        <family val="2"/>
      </rPr>
      <t xml:space="preserve">effective talents for teaching and skills similar to an experienced educator.  Will be successful in all settings, and I recommend without reservation. </t>
    </r>
  </si>
  <si>
    <r>
      <t>B</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Sometimes requires guidance or direction.  Fairly </t>
    </r>
    <r>
      <rPr>
        <sz val="11"/>
        <color rgb="FF0070BF"/>
        <rFont val="Arial"/>
        <family val="2"/>
      </rPr>
      <t xml:space="preserve"> </t>
    </r>
    <r>
      <rPr>
        <sz val="11"/>
        <color rgb="FF000000"/>
        <rFont val="Arial"/>
        <family val="2"/>
      </rPr>
      <t xml:space="preserve">confident and classroom ready but may need periodic guidance.  Will be successful in most settings, and I would recommend with minor reservations. </t>
    </r>
  </si>
  <si>
    <r>
      <t>C</t>
    </r>
    <r>
      <rPr>
        <b/>
        <sz val="7"/>
        <color rgb="FF000000"/>
        <rFont val="Times New Roman"/>
        <family val="1"/>
      </rPr>
      <t xml:space="preserve">   </t>
    </r>
    <r>
      <rPr>
        <b/>
        <u/>
        <sz val="11"/>
        <color rgb="FF000000"/>
        <rFont val="Arial"/>
        <family val="2"/>
      </rPr>
      <t>= Acceptable</t>
    </r>
    <r>
      <rPr>
        <b/>
        <sz val="11"/>
        <color rgb="FF000000"/>
        <rFont val="Arial"/>
        <family val="2"/>
      </rPr>
      <t>:</t>
    </r>
    <r>
      <rPr>
        <sz val="11"/>
        <color rgb="FF000000"/>
        <rFont val="Arial"/>
        <family val="2"/>
      </rPr>
      <t xml:space="preserve">  Frequently demonstrates targeted behaviors.  Requires guidance or direction.  Fairly confident and </t>
    </r>
    <r>
      <rPr>
        <sz val="11"/>
        <color rgb="FF0070BF"/>
        <rFont val="Arial"/>
        <family val="2"/>
      </rPr>
      <t xml:space="preserve"> </t>
    </r>
    <r>
      <rPr>
        <sz val="11"/>
        <color rgb="FF000000"/>
        <rFont val="Arial"/>
        <family val="2"/>
      </rPr>
      <t xml:space="preserve">classroom ready but needs guidance.  Success doubtful in many educational settings.  Recommendation limited with major reservations. </t>
    </r>
  </si>
  <si>
    <t>3 Target</t>
  </si>
  <si>
    <t>2 Acceptable</t>
  </si>
  <si>
    <t>1 Unacceptable</t>
  </si>
  <si>
    <t xml:space="preserve">1. NASPE 1.5, 
</t>
  </si>
  <si>
    <t>2. NASPE 1.5</t>
  </si>
  <si>
    <t xml:space="preserve">3. NASPE 3.1
</t>
  </si>
  <si>
    <t>4. NASPE 3.1</t>
  </si>
  <si>
    <t>5. NASPE 3.3</t>
  </si>
  <si>
    <t xml:space="preserve">6. NASPE 3.3
</t>
  </si>
  <si>
    <t xml:space="preserve">7. NASPE 3.2
</t>
  </si>
  <si>
    <t>8. NASPE 3.7</t>
  </si>
  <si>
    <t>9. NASPE 4.1</t>
  </si>
  <si>
    <t xml:space="preserve">10. NASPE 4.2
</t>
  </si>
  <si>
    <t xml:space="preserve">11. NASPE 4.2
</t>
  </si>
  <si>
    <t>12. NASPE 4.3</t>
  </si>
  <si>
    <t>13. NASPE 4.4</t>
  </si>
  <si>
    <t>14. NASPE 5.1</t>
  </si>
  <si>
    <t xml:space="preserve">15. NASPE 5.2
</t>
  </si>
  <si>
    <t xml:space="preserve">16. NASPE 4.5
</t>
  </si>
  <si>
    <t>17. NASPE 4.5</t>
  </si>
  <si>
    <t xml:space="preserve">18. NASPE 4.5
</t>
  </si>
  <si>
    <t xml:space="preserve">19. NASPE 4.5
</t>
  </si>
  <si>
    <t xml:space="preserve">20. NASPE 4.6
</t>
  </si>
  <si>
    <t xml:space="preserve">21. NASPE 3.4
</t>
  </si>
  <si>
    <t>22. NASPE 3.4</t>
  </si>
  <si>
    <t xml:space="preserve">23. NASPE 3.5
</t>
  </si>
  <si>
    <t>24. NASPE 3.6</t>
  </si>
  <si>
    <t>25. NASPE 3.3</t>
  </si>
  <si>
    <t xml:space="preserve">26. NASPE 4.5
</t>
  </si>
  <si>
    <t xml:space="preserve">27. NASPE 6.1
</t>
  </si>
  <si>
    <t>28. NASPE 6.1</t>
  </si>
  <si>
    <t xml:space="preserve">29. NASPE 6.4, </t>
  </si>
  <si>
    <t xml:space="preserve">30. NASPE 6.2
</t>
  </si>
  <si>
    <t xml:space="preserve">31. NASPE 6.3
</t>
  </si>
  <si>
    <t xml:space="preserve">32. NASPE 6.3
</t>
  </si>
  <si>
    <t>A9</t>
  </si>
  <si>
    <t>A10</t>
  </si>
  <si>
    <t>A11</t>
  </si>
  <si>
    <t>A12</t>
  </si>
  <si>
    <t>A13</t>
  </si>
  <si>
    <t>A14</t>
  </si>
  <si>
    <t>A15</t>
  </si>
  <si>
    <t>B16</t>
  </si>
  <si>
    <t>B17</t>
  </si>
  <si>
    <t>B18</t>
  </si>
  <si>
    <t>B19</t>
  </si>
  <si>
    <t>B20</t>
  </si>
  <si>
    <t>C21</t>
  </si>
  <si>
    <t>C22</t>
  </si>
  <si>
    <t>C23</t>
  </si>
  <si>
    <t>C24</t>
  </si>
  <si>
    <t>C25</t>
  </si>
  <si>
    <t>C26</t>
  </si>
  <si>
    <t>C27</t>
  </si>
  <si>
    <t>C28</t>
  </si>
  <si>
    <t>D30</t>
  </si>
  <si>
    <t>D31</t>
  </si>
  <si>
    <t>C29</t>
  </si>
  <si>
    <t>D32</t>
  </si>
  <si>
    <t xml:space="preserve">Total Score </t>
  </si>
  <si>
    <t xml:space="preserve">C (Acceptable) Frequently demonstrates targeted behaviors.  Requires guidance or direction.  Fairly confident and  classroom ready but needs guidance.  Success doubtful in many educational settings.  Recommendation limited with major reservations. </t>
  </si>
  <si>
    <t xml:space="preserve">B (Acceptable)  Frequently demonstrates targeted behaviors.  Sometimes requires guidance or direction.  Fairly  confident and classroom ready but may need periodic guidance.  Will be successful in most settings, and I would recommend with minor reservations. </t>
  </si>
  <si>
    <t>Fall 2020</t>
  </si>
  <si>
    <t>K-12</t>
  </si>
  <si>
    <t>Arnett Public Schools</t>
  </si>
  <si>
    <t>P-12</t>
  </si>
  <si>
    <t>Blue Valley Public Schools</t>
  </si>
  <si>
    <t>Drew did an excellent job engaging students and incorporating meaningful lessons in all observations I performed.</t>
  </si>
  <si>
    <t>Watonga Public Schools</t>
  </si>
  <si>
    <t>Hydro Public Schools</t>
  </si>
  <si>
    <t>Seiling Public Schools</t>
  </si>
  <si>
    <t>Elk City Public Schools</t>
  </si>
  <si>
    <t>TOTAL SCORE out of a possible 96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</si>
</sst>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sz val="11"/>
      <color rgb="FF000000"/>
      <name val="Arial"/>
      <family val="2"/>
    </font>
    <font>
      <b/>
      <sz val="7"/>
      <color rgb="FF000000"/>
      <name val="Times New Roman"/>
      <family val="1"/>
    </font>
    <font>
      <b/>
      <u/>
      <sz val="11"/>
      <color rgb="FF000000"/>
      <name val="Arial"/>
      <family val="2"/>
    </font>
    <font>
      <b/>
      <sz val="11"/>
      <color rgb="FF000000"/>
      <name val="Arial"/>
      <family val="2"/>
    </font>
    <font>
      <sz val="11"/>
      <color rgb="FF0070BF"/>
      <name val="Arial"/>
      <family val="2"/>
    </font>
  </fonts>
  <fills count="2">
    <fill>
      <patternFill patternType="none"/>
    </fill>
    <fill>
      <patternFill patternType="gray125"/>
    </fill>
  </fills>
  <borders count="2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applyAlignment="0">
      <alignment vertical="top" wrapText="1"/>
      <protection locked="0"/>
    </xf>
    <xf numFmtId="0" fontId="1" fillId="0" borderId="0"/>
  </cellStyleXfs>
  <cellXfs count="109">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49" fontId="3" fillId="0" borderId="0" xfId="0" applyNumberFormat="1" applyFont="1" applyFill="1" applyAlignment="1" applyProtection="1">
      <alignment horizontal="center" wrapText="1"/>
      <protection hidden="1"/>
    </xf>
    <xf numFmtId="0" fontId="5" fillId="0" borderId="4"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10" fillId="0" borderId="0" xfId="0" applyFont="1" applyAlignment="1">
      <alignment vertical="center"/>
      <protection locked="0"/>
    </xf>
    <xf numFmtId="0" fontId="4" fillId="0" borderId="0" xfId="0" applyFont="1" applyAlignment="1">
      <alignment horizontal="left" vertical="center" indent="1"/>
      <protection locked="0"/>
    </xf>
    <xf numFmtId="0" fontId="12" fillId="0" borderId="0" xfId="0" applyFont="1" applyAlignment="1">
      <alignment horizontal="left" vertical="center" indent="1"/>
      <protection locked="0"/>
    </xf>
    <xf numFmtId="0" fontId="5" fillId="0" borderId="0" xfId="0" applyFont="1" applyFill="1" applyBorder="1" applyAlignment="1" applyProtection="1">
      <alignment wrapText="1"/>
      <protection hidden="1"/>
    </xf>
    <xf numFmtId="0" fontId="5" fillId="0" borderId="22" xfId="0" applyFont="1" applyFill="1" applyBorder="1" applyAlignment="1" applyProtection="1">
      <alignment wrapText="1"/>
      <protection hidden="1"/>
    </xf>
    <xf numFmtId="16" fontId="0" fillId="0" borderId="0" xfId="0" applyNumberFormat="1" applyFill="1" applyAlignment="1" applyProtection="1">
      <alignment horizontal="left" vertical="top" wrapText="1"/>
      <protection hidden="1"/>
    </xf>
    <xf numFmtId="22" fontId="2" fillId="0" borderId="0" xfId="0" applyNumberFormat="1" applyFont="1" applyFill="1" applyAlignment="1" applyProtection="1">
      <alignment horizontal="left" vertical="top" wrapText="1"/>
      <protection hidden="1"/>
    </xf>
    <xf numFmtId="49" fontId="3" fillId="0" borderId="0" xfId="0" applyNumberFormat="1" applyFont="1" applyFill="1" applyAlignment="1" applyProtection="1">
      <alignment horizontal="center" wrapText="1"/>
      <protection hidden="1"/>
    </xf>
    <xf numFmtId="22" fontId="0" fillId="0" borderId="0" xfId="0" applyNumberFormat="1" applyFont="1" applyFill="1" applyAlignment="1" applyProtection="1">
      <alignment horizontal="left" vertical="top"/>
      <protection hidden="1"/>
    </xf>
    <xf numFmtId="0" fontId="5" fillId="0" borderId="0" xfId="0" applyFont="1" applyFill="1" applyAlignment="1" applyProtection="1">
      <alignment horizontal="left" vertical="top"/>
      <protection hidden="1"/>
    </xf>
    <xf numFmtId="0" fontId="0" fillId="0" borderId="0" xfId="0" applyFill="1" applyAlignment="1" applyProtection="1">
      <alignment vertical="top"/>
      <protection hidden="1"/>
    </xf>
    <xf numFmtId="0" fontId="2" fillId="0" borderId="0" xfId="0" applyFont="1" applyFill="1" applyAlignment="1" applyProtection="1">
      <alignment vertical="top" wrapText="1"/>
      <protection hidden="1"/>
    </xf>
    <xf numFmtId="0" fontId="0" fillId="0" borderId="0" xfId="0" applyFont="1" applyFill="1" applyAlignment="1" applyProtection="1">
      <alignment vertical="top"/>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0" fillId="0" borderId="0" xfId="0" applyFont="1" applyFill="1" applyAlignment="1" applyProtection="1">
      <alignment horizontal="center"/>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3"/>
  <sheetViews>
    <sheetView tabSelected="1" view="pageLayout" zoomScaleNormal="100" workbookViewId="0">
      <selection activeCell="A5" sqref="A5"/>
    </sheetView>
  </sheetViews>
  <sheetFormatPr defaultColWidth="8.7109375" defaultRowHeight="13.2" x14ac:dyDescent="0.2"/>
  <cols>
    <col min="1" max="1" width="75.7109375" style="21" customWidth="1"/>
    <col min="2" max="2" width="21.28515625" style="21" customWidth="1"/>
    <col min="3" max="3" width="10.28515625" style="56" customWidth="1"/>
    <col min="4" max="4" width="16.85546875" style="21" customWidth="1"/>
    <col min="5" max="16384" width="8.7109375" style="21"/>
  </cols>
  <sheetData>
    <row r="1" spans="1:4" x14ac:dyDescent="0.25">
      <c r="A1" s="96" t="s">
        <v>47</v>
      </c>
      <c r="B1" s="97"/>
      <c r="C1" s="50" t="s">
        <v>20</v>
      </c>
      <c r="D1" s="20" t="s">
        <v>21</v>
      </c>
    </row>
    <row r="2" spans="1:4" x14ac:dyDescent="0.25">
      <c r="A2" s="78" t="s">
        <v>90</v>
      </c>
      <c r="B2" s="22" t="s">
        <v>87</v>
      </c>
      <c r="C2" s="35">
        <f>COUNTIF(Textual!$G$3:$G$297,3)</f>
        <v>2</v>
      </c>
      <c r="D2" s="23">
        <f>C2/$C$6</f>
        <v>0.33333333333333331</v>
      </c>
    </row>
    <row r="3" spans="1:4" x14ac:dyDescent="0.25">
      <c r="A3" s="79"/>
      <c r="B3" s="22" t="s">
        <v>88</v>
      </c>
      <c r="C3" s="35">
        <f>COUNTIF(Textual!$G$3:$G$297,2)</f>
        <v>4</v>
      </c>
      <c r="D3" s="23">
        <f t="shared" ref="D3:D4" si="0">C3/$C$6</f>
        <v>0.66666666666666663</v>
      </c>
    </row>
    <row r="4" spans="1:4" x14ac:dyDescent="0.25">
      <c r="A4" s="79"/>
      <c r="B4" s="24" t="s">
        <v>89</v>
      </c>
      <c r="C4" s="35">
        <f>COUNTIF(Textual!$G$3:$G$297,1)</f>
        <v>0</v>
      </c>
      <c r="D4" s="23">
        <f t="shared" si="0"/>
        <v>0</v>
      </c>
    </row>
    <row r="5" spans="1:4" x14ac:dyDescent="0.25">
      <c r="A5" s="25" t="s">
        <v>8</v>
      </c>
      <c r="B5" s="22" t="s">
        <v>46</v>
      </c>
      <c r="C5" s="35" t="s">
        <v>46</v>
      </c>
      <c r="D5" s="23" t="s">
        <v>46</v>
      </c>
    </row>
    <row r="6" spans="1:4" x14ac:dyDescent="0.25">
      <c r="A6" s="26">
        <f>SUM(C2*3+C3*2+C4*1)/C6</f>
        <v>2.3333333333333335</v>
      </c>
      <c r="B6" s="27" t="s">
        <v>22</v>
      </c>
      <c r="C6" s="35">
        <f>SUM(C2:C5)</f>
        <v>6</v>
      </c>
      <c r="D6" s="23">
        <f>SUM(D2:D5)</f>
        <v>1</v>
      </c>
    </row>
    <row r="7" spans="1:4" s="31" customFormat="1" x14ac:dyDescent="0.25">
      <c r="A7" s="28"/>
      <c r="B7" s="29"/>
      <c r="C7" s="51"/>
      <c r="D7" s="30"/>
    </row>
    <row r="8" spans="1:4" x14ac:dyDescent="0.25">
      <c r="A8" s="80" t="s">
        <v>91</v>
      </c>
      <c r="B8" s="43" t="s">
        <v>87</v>
      </c>
      <c r="C8" s="35">
        <f>COUNTIF(Textual!$I$3:$I$297,3)</f>
        <v>5</v>
      </c>
      <c r="D8" s="23">
        <f>C8/$C$12</f>
        <v>0.83333333333333337</v>
      </c>
    </row>
    <row r="9" spans="1:4" x14ac:dyDescent="0.25">
      <c r="A9" s="81"/>
      <c r="B9" s="43" t="s">
        <v>88</v>
      </c>
      <c r="C9" s="35">
        <f>COUNTIF(Textual!$I$3:$I$297,2)</f>
        <v>1</v>
      </c>
      <c r="D9" s="23">
        <f t="shared" ref="D9:D10" si="1">C9/$C$12</f>
        <v>0.16666666666666666</v>
      </c>
    </row>
    <row r="10" spans="1:4" x14ac:dyDescent="0.25">
      <c r="A10" s="82"/>
      <c r="B10" s="44" t="s">
        <v>89</v>
      </c>
      <c r="C10" s="35">
        <f>COUNTIF(Textual!$I$3:$I$297,1)</f>
        <v>0</v>
      </c>
      <c r="D10" s="23">
        <f t="shared" si="1"/>
        <v>0</v>
      </c>
    </row>
    <row r="11" spans="1:4" x14ac:dyDescent="0.25">
      <c r="A11" s="25" t="s">
        <v>8</v>
      </c>
      <c r="B11" s="22"/>
      <c r="C11" s="35"/>
      <c r="D11" s="23"/>
    </row>
    <row r="12" spans="1:4" x14ac:dyDescent="0.25">
      <c r="A12" s="26">
        <f>SUM(C8*3+C9*2+C10*1)/$C$12</f>
        <v>2.8333333333333335</v>
      </c>
      <c r="B12" s="27" t="s">
        <v>22</v>
      </c>
      <c r="C12" s="35">
        <f>SUM(C8:C11)</f>
        <v>6</v>
      </c>
      <c r="D12" s="23">
        <f>SUM(D8:D11)</f>
        <v>1</v>
      </c>
    </row>
    <row r="13" spans="1:4" s="31" customFormat="1" x14ac:dyDescent="0.25">
      <c r="A13" s="28"/>
      <c r="B13" s="29"/>
      <c r="C13" s="51"/>
      <c r="D13" s="30"/>
    </row>
    <row r="14" spans="1:4" x14ac:dyDescent="0.25">
      <c r="A14" s="92" t="s">
        <v>92</v>
      </c>
      <c r="B14" s="43" t="s">
        <v>87</v>
      </c>
      <c r="C14" s="52">
        <f>COUNTIF(Textual!$K$3:$K$297,3)</f>
        <v>6</v>
      </c>
      <c r="D14" s="32">
        <f>C14/$C$18</f>
        <v>1</v>
      </c>
    </row>
    <row r="15" spans="1:4" x14ac:dyDescent="0.25">
      <c r="A15" s="93"/>
      <c r="B15" s="43" t="s">
        <v>88</v>
      </c>
      <c r="C15" s="52">
        <f>COUNTIF(Textual!$K$3:$K$297,2)</f>
        <v>0</v>
      </c>
      <c r="D15" s="32">
        <f t="shared" ref="D15:D16" si="2">C15/$C$18</f>
        <v>0</v>
      </c>
    </row>
    <row r="16" spans="1:4" x14ac:dyDescent="0.25">
      <c r="A16" s="94"/>
      <c r="B16" s="44" t="s">
        <v>89</v>
      </c>
      <c r="C16" s="52">
        <f>COUNTIF(Textual!$K$3:$K$297,1)</f>
        <v>0</v>
      </c>
      <c r="D16" s="32">
        <f t="shared" si="2"/>
        <v>0</v>
      </c>
    </row>
    <row r="17" spans="1:4" x14ac:dyDescent="0.25">
      <c r="A17" s="25" t="s">
        <v>8</v>
      </c>
      <c r="B17" s="22"/>
      <c r="C17" s="52"/>
      <c r="D17" s="32"/>
    </row>
    <row r="18" spans="1:4" x14ac:dyDescent="0.25">
      <c r="A18" s="26">
        <f>SUM(C14*3+C15*2+C16*1)/$C$18</f>
        <v>3</v>
      </c>
      <c r="B18" s="33" t="s">
        <v>22</v>
      </c>
      <c r="C18" s="52">
        <f>SUM(C14:C17)</f>
        <v>6</v>
      </c>
      <c r="D18" s="32">
        <f>SUM(D14:D17)</f>
        <v>1</v>
      </c>
    </row>
    <row r="19" spans="1:4" s="31" customFormat="1" x14ac:dyDescent="0.25">
      <c r="A19" s="28"/>
      <c r="B19" s="29"/>
      <c r="C19" s="51"/>
      <c r="D19" s="30"/>
    </row>
    <row r="20" spans="1:4" x14ac:dyDescent="0.25">
      <c r="A20" s="83" t="s">
        <v>93</v>
      </c>
      <c r="B20" s="43" t="s">
        <v>87</v>
      </c>
      <c r="C20" s="35">
        <f>COUNTIF(Textual!$M$3:$M$297,3)</f>
        <v>6</v>
      </c>
      <c r="D20" s="23">
        <f>C20/$C$24</f>
        <v>1</v>
      </c>
    </row>
    <row r="21" spans="1:4" x14ac:dyDescent="0.25">
      <c r="A21" s="84"/>
      <c r="B21" s="43" t="s">
        <v>88</v>
      </c>
      <c r="C21" s="35">
        <f>COUNTIF(Textual!$M$3:$M$297,2)</f>
        <v>0</v>
      </c>
      <c r="D21" s="23">
        <f t="shared" ref="D21:D22" si="3">C21/$C$24</f>
        <v>0</v>
      </c>
    </row>
    <row r="22" spans="1:4" x14ac:dyDescent="0.25">
      <c r="A22" s="85"/>
      <c r="B22" s="44" t="s">
        <v>89</v>
      </c>
      <c r="C22" s="35">
        <f>COUNTIF(Textual!$M$3:$M$297,1)</f>
        <v>0</v>
      </c>
      <c r="D22" s="23">
        <f t="shared" si="3"/>
        <v>0</v>
      </c>
    </row>
    <row r="23" spans="1:4" x14ac:dyDescent="0.25">
      <c r="A23" s="25" t="s">
        <v>8</v>
      </c>
      <c r="B23" s="22"/>
      <c r="C23" s="35"/>
      <c r="D23" s="23"/>
    </row>
    <row r="24" spans="1:4" x14ac:dyDescent="0.25">
      <c r="A24" s="26">
        <f>SUM(C20*3+C21*2+C22*1)/$C$24</f>
        <v>3</v>
      </c>
      <c r="B24" s="34" t="s">
        <v>22</v>
      </c>
      <c r="C24" s="35">
        <f>SUM(C20:C23)</f>
        <v>6</v>
      </c>
      <c r="D24" s="23">
        <f>SUM(D20:D23)</f>
        <v>1</v>
      </c>
    </row>
    <row r="25" spans="1:4" s="31" customFormat="1" x14ac:dyDescent="0.25">
      <c r="A25" s="28"/>
      <c r="B25" s="29"/>
      <c r="C25" s="51"/>
      <c r="D25" s="30"/>
    </row>
    <row r="26" spans="1:4" x14ac:dyDescent="0.25">
      <c r="A26" s="83" t="s">
        <v>94</v>
      </c>
      <c r="B26" s="43" t="s">
        <v>87</v>
      </c>
      <c r="C26" s="35">
        <f>COUNTIF(Textual!$O$3:$O$297,3)</f>
        <v>5</v>
      </c>
      <c r="D26" s="23">
        <f>C26/$C$30</f>
        <v>0.83333333333333337</v>
      </c>
    </row>
    <row r="27" spans="1:4" x14ac:dyDescent="0.25">
      <c r="A27" s="84"/>
      <c r="B27" s="43" t="s">
        <v>88</v>
      </c>
      <c r="C27" s="35">
        <f>COUNTIF(Textual!$O$3:$O$297,2)</f>
        <v>1</v>
      </c>
      <c r="D27" s="23">
        <f>C27/$C$30</f>
        <v>0.16666666666666666</v>
      </c>
    </row>
    <row r="28" spans="1:4" x14ac:dyDescent="0.25">
      <c r="A28" s="85"/>
      <c r="B28" s="44" t="s">
        <v>89</v>
      </c>
      <c r="C28" s="35">
        <f>COUNTIF(Textual!$O$3:$O$297,1)</f>
        <v>0</v>
      </c>
      <c r="D28" s="23">
        <f>C28/$C$30</f>
        <v>0</v>
      </c>
    </row>
    <row r="29" spans="1:4" x14ac:dyDescent="0.25">
      <c r="A29" s="25" t="s">
        <v>8</v>
      </c>
      <c r="B29" s="22"/>
      <c r="C29" s="35"/>
      <c r="D29" s="23"/>
    </row>
    <row r="30" spans="1:4" x14ac:dyDescent="0.25">
      <c r="A30" s="26">
        <f>SUM(C26*3+C27*2+C28*1)/$C$30</f>
        <v>2.8333333333333335</v>
      </c>
      <c r="B30" s="34" t="s">
        <v>22</v>
      </c>
      <c r="C30" s="35">
        <f>SUM(C26:C29)</f>
        <v>6</v>
      </c>
      <c r="D30" s="23">
        <f>SUM(D26:D29)</f>
        <v>1</v>
      </c>
    </row>
    <row r="31" spans="1:4" x14ac:dyDescent="0.25">
      <c r="A31" s="28"/>
      <c r="B31" s="29"/>
      <c r="C31" s="35"/>
      <c r="D31" s="23"/>
    </row>
    <row r="32" spans="1:4" x14ac:dyDescent="0.25">
      <c r="A32" s="83" t="s">
        <v>95</v>
      </c>
      <c r="B32" s="47" t="s">
        <v>87</v>
      </c>
      <c r="C32" s="35">
        <f>COUNTIF(Textual!$Q$3:$Q$297,3)</f>
        <v>5</v>
      </c>
      <c r="D32" s="23">
        <f>C32/$C$42</f>
        <v>0.83333333333333337</v>
      </c>
    </row>
    <row r="33" spans="1:4" x14ac:dyDescent="0.25">
      <c r="A33" s="84"/>
      <c r="B33" s="47" t="s">
        <v>88</v>
      </c>
      <c r="C33" s="35">
        <f>COUNTIF(Textual!$Q$3:$Q$297,2)</f>
        <v>1</v>
      </c>
      <c r="D33" s="23">
        <f>C33/$C$42</f>
        <v>0.16666666666666666</v>
      </c>
    </row>
    <row r="34" spans="1:4" x14ac:dyDescent="0.25">
      <c r="A34" s="85"/>
      <c r="B34" s="46" t="s">
        <v>89</v>
      </c>
      <c r="C34" s="35">
        <f>COUNTIF(Textual!$Q$3:$Q$297,1)</f>
        <v>0</v>
      </c>
      <c r="D34" s="23">
        <f>C34/$C$42</f>
        <v>0</v>
      </c>
    </row>
    <row r="35" spans="1:4" x14ac:dyDescent="0.25">
      <c r="A35" s="25" t="s">
        <v>8</v>
      </c>
      <c r="B35" s="47"/>
      <c r="C35" s="35"/>
      <c r="D35" s="23"/>
    </row>
    <row r="36" spans="1:4" x14ac:dyDescent="0.25">
      <c r="A36" s="26">
        <f>SUM(C32*3+C33*2+C34*1)/$C$42</f>
        <v>2.8333333333333335</v>
      </c>
      <c r="B36" s="34" t="s">
        <v>22</v>
      </c>
      <c r="C36" s="35">
        <f>SUM(C32:C35)</f>
        <v>6</v>
      </c>
      <c r="D36" s="23">
        <f>SUM(D32:D35)</f>
        <v>1</v>
      </c>
    </row>
    <row r="37" spans="1:4" s="31" customFormat="1" x14ac:dyDescent="0.25">
      <c r="A37" s="28"/>
      <c r="B37" s="29"/>
      <c r="C37" s="51"/>
      <c r="D37" s="30"/>
    </row>
    <row r="38" spans="1:4" x14ac:dyDescent="0.25">
      <c r="A38" s="83" t="s">
        <v>96</v>
      </c>
      <c r="B38" s="43" t="s">
        <v>87</v>
      </c>
      <c r="C38" s="35">
        <f>COUNTIF(Textual!$S$3:$S$297,3)</f>
        <v>5</v>
      </c>
      <c r="D38" s="23">
        <f>C38/$C$42</f>
        <v>0.83333333333333337</v>
      </c>
    </row>
    <row r="39" spans="1:4" x14ac:dyDescent="0.25">
      <c r="A39" s="84"/>
      <c r="B39" s="43" t="s">
        <v>88</v>
      </c>
      <c r="C39" s="35">
        <f>COUNTIF(Textual!$S$3:$S$297,2)</f>
        <v>1</v>
      </c>
      <c r="D39" s="23">
        <f>C39/$C$42</f>
        <v>0.16666666666666666</v>
      </c>
    </row>
    <row r="40" spans="1:4" x14ac:dyDescent="0.25">
      <c r="A40" s="85"/>
      <c r="B40" s="44" t="s">
        <v>89</v>
      </c>
      <c r="C40" s="35">
        <f>COUNTIF(Textual!$S$3:$S$297,1)</f>
        <v>0</v>
      </c>
      <c r="D40" s="23">
        <f>C40/$C$42</f>
        <v>0</v>
      </c>
    </row>
    <row r="41" spans="1:4" x14ac:dyDescent="0.25">
      <c r="A41" s="25" t="s">
        <v>8</v>
      </c>
      <c r="B41" s="22"/>
      <c r="C41" s="35"/>
      <c r="D41" s="23"/>
    </row>
    <row r="42" spans="1:4" x14ac:dyDescent="0.25">
      <c r="A42" s="26">
        <f>SUM(C38*3+C39*2+C40*1)/$C$42</f>
        <v>2.8333333333333335</v>
      </c>
      <c r="B42" s="34" t="s">
        <v>22</v>
      </c>
      <c r="C42" s="35">
        <f>SUM(C38:C41)</f>
        <v>6</v>
      </c>
      <c r="D42" s="23">
        <f>SUM(D38:D41)</f>
        <v>1</v>
      </c>
    </row>
    <row r="43" spans="1:4" s="31" customFormat="1" x14ac:dyDescent="0.25">
      <c r="A43" s="28"/>
      <c r="B43" s="29"/>
      <c r="C43" s="51"/>
      <c r="D43" s="30"/>
    </row>
    <row r="44" spans="1:4" x14ac:dyDescent="0.25">
      <c r="A44" s="83" t="s">
        <v>97</v>
      </c>
      <c r="B44" s="43" t="s">
        <v>87</v>
      </c>
      <c r="C44" s="35">
        <f>COUNTIF(Textual!$U$3:$U$297,3)</f>
        <v>2</v>
      </c>
      <c r="D44" s="23">
        <f>C44/$C$48</f>
        <v>0.33333333333333331</v>
      </c>
    </row>
    <row r="45" spans="1:4" x14ac:dyDescent="0.25">
      <c r="A45" s="84"/>
      <c r="B45" s="43" t="s">
        <v>88</v>
      </c>
      <c r="C45" s="35">
        <f>COUNTIF(Textual!$U$3:$U$297,2)</f>
        <v>4</v>
      </c>
      <c r="D45" s="23">
        <f t="shared" ref="D45:D46" si="4">C45/$C$48</f>
        <v>0.66666666666666663</v>
      </c>
    </row>
    <row r="46" spans="1:4" x14ac:dyDescent="0.25">
      <c r="A46" s="85"/>
      <c r="B46" s="44" t="s">
        <v>89</v>
      </c>
      <c r="C46" s="35">
        <f>COUNTIF(Textual!$U$3:$U$297,1)</f>
        <v>0</v>
      </c>
      <c r="D46" s="23">
        <f t="shared" si="4"/>
        <v>0</v>
      </c>
    </row>
    <row r="47" spans="1:4" x14ac:dyDescent="0.25">
      <c r="A47" s="25" t="s">
        <v>8</v>
      </c>
      <c r="B47" s="22"/>
      <c r="C47" s="35"/>
      <c r="D47" s="23"/>
    </row>
    <row r="48" spans="1:4" x14ac:dyDescent="0.25">
      <c r="A48" s="26">
        <f>SUM(C44*3+C45*2+C46*1)/$C$48</f>
        <v>2.3333333333333335</v>
      </c>
      <c r="B48" s="34" t="s">
        <v>22</v>
      </c>
      <c r="C48" s="35">
        <f>SUM(C44:C47)</f>
        <v>6</v>
      </c>
      <c r="D48" s="23">
        <f>SUM(D44:D47)</f>
        <v>1</v>
      </c>
    </row>
    <row r="49" spans="1:4" x14ac:dyDescent="0.25">
      <c r="A49" s="28"/>
      <c r="B49" s="29"/>
      <c r="C49" s="51"/>
      <c r="D49" s="30"/>
    </row>
    <row r="50" spans="1:4" x14ac:dyDescent="0.25">
      <c r="A50" s="28"/>
      <c r="B50" s="29"/>
      <c r="C50" s="51"/>
      <c r="D50" s="30"/>
    </row>
    <row r="51" spans="1:4" ht="17.25" customHeight="1" x14ac:dyDescent="0.25">
      <c r="A51" s="96" t="s">
        <v>47</v>
      </c>
      <c r="B51" s="97"/>
      <c r="C51" s="50" t="s">
        <v>20</v>
      </c>
      <c r="D51" s="20" t="s">
        <v>21</v>
      </c>
    </row>
    <row r="52" spans="1:4" x14ac:dyDescent="0.25">
      <c r="A52" s="83" t="s">
        <v>98</v>
      </c>
      <c r="B52" s="43" t="s">
        <v>87</v>
      </c>
      <c r="C52" s="35">
        <f>COUNTIF(Textual!$W$3:$W$297,3)</f>
        <v>6</v>
      </c>
      <c r="D52" s="23">
        <f>C52/$C$56</f>
        <v>1</v>
      </c>
    </row>
    <row r="53" spans="1:4" x14ac:dyDescent="0.25">
      <c r="A53" s="84"/>
      <c r="B53" s="43" t="s">
        <v>88</v>
      </c>
      <c r="C53" s="35">
        <f>COUNTIF(Textual!$W$3:$W$297,2)</f>
        <v>0</v>
      </c>
      <c r="D53" s="23">
        <f t="shared" ref="D53:D54" si="5">C53/$C$56</f>
        <v>0</v>
      </c>
    </row>
    <row r="54" spans="1:4" x14ac:dyDescent="0.25">
      <c r="A54" s="85"/>
      <c r="B54" s="44" t="s">
        <v>89</v>
      </c>
      <c r="C54" s="35">
        <f>COUNTIF(Textual!$W$3:$W$297,1)</f>
        <v>0</v>
      </c>
      <c r="D54" s="23">
        <f t="shared" si="5"/>
        <v>0</v>
      </c>
    </row>
    <row r="55" spans="1:4" x14ac:dyDescent="0.25">
      <c r="A55" s="25" t="s">
        <v>8</v>
      </c>
      <c r="B55" s="22"/>
      <c r="C55" s="35"/>
      <c r="D55" s="23"/>
    </row>
    <row r="56" spans="1:4" x14ac:dyDescent="0.25">
      <c r="A56" s="26">
        <f>SUM(C52*3+C53*2+C54*1)/$C$56</f>
        <v>3</v>
      </c>
      <c r="B56" s="34" t="s">
        <v>22</v>
      </c>
      <c r="C56" s="35">
        <f>SUM(C52:C55)</f>
        <v>6</v>
      </c>
      <c r="D56" s="23">
        <f>SUM(D52:D55)</f>
        <v>1</v>
      </c>
    </row>
    <row r="57" spans="1:4" s="31" customFormat="1" x14ac:dyDescent="0.25">
      <c r="A57" s="28"/>
      <c r="B57" s="29"/>
      <c r="C57" s="51"/>
      <c r="D57" s="30"/>
    </row>
    <row r="58" spans="1:4" x14ac:dyDescent="0.25">
      <c r="A58" s="83" t="s">
        <v>99</v>
      </c>
      <c r="B58" s="43" t="s">
        <v>87</v>
      </c>
      <c r="C58" s="35">
        <f>COUNTIF(Textual!$Y$3:$Y$297,3)</f>
        <v>5</v>
      </c>
      <c r="D58" s="23">
        <f>C58/$C$62</f>
        <v>0.83333333333333337</v>
      </c>
    </row>
    <row r="59" spans="1:4" x14ac:dyDescent="0.25">
      <c r="A59" s="84"/>
      <c r="B59" s="43" t="s">
        <v>88</v>
      </c>
      <c r="C59" s="35">
        <f>COUNTIF(Textual!$Y$3:$Y$297,2)</f>
        <v>1</v>
      </c>
      <c r="D59" s="23">
        <f t="shared" ref="D59:D60" si="6">C59/$C$62</f>
        <v>0.16666666666666666</v>
      </c>
    </row>
    <row r="60" spans="1:4" x14ac:dyDescent="0.25">
      <c r="A60" s="85"/>
      <c r="B60" s="44" t="s">
        <v>89</v>
      </c>
      <c r="C60" s="35">
        <f>COUNTIF(Textual!$Y$3:$Y$297,1)</f>
        <v>0</v>
      </c>
      <c r="D60" s="23">
        <f t="shared" si="6"/>
        <v>0</v>
      </c>
    </row>
    <row r="61" spans="1:4" x14ac:dyDescent="0.25">
      <c r="A61" s="25" t="s">
        <v>8</v>
      </c>
      <c r="B61" s="22"/>
      <c r="C61" s="35"/>
      <c r="D61" s="23"/>
    </row>
    <row r="62" spans="1:4" x14ac:dyDescent="0.25">
      <c r="A62" s="26">
        <f>SUM(C58*3+C59*2+C60*1)/$C$62</f>
        <v>2.8333333333333335</v>
      </c>
      <c r="B62" s="34" t="s">
        <v>22</v>
      </c>
      <c r="C62" s="35">
        <f>SUM(C58:C61)</f>
        <v>6</v>
      </c>
      <c r="D62" s="23">
        <f>SUM(D58:D61)</f>
        <v>1</v>
      </c>
    </row>
    <row r="63" spans="1:4" s="31" customFormat="1" x14ac:dyDescent="0.25">
      <c r="A63" s="28"/>
      <c r="B63" s="29"/>
      <c r="C63" s="51"/>
      <c r="D63" s="30"/>
    </row>
    <row r="64" spans="1:4" x14ac:dyDescent="0.25">
      <c r="A64" s="78" t="s">
        <v>100</v>
      </c>
      <c r="B64" s="64" t="s">
        <v>87</v>
      </c>
      <c r="C64" s="35">
        <f>COUNTIF(Textual!$AA$3:$AA$297,3)</f>
        <v>1</v>
      </c>
      <c r="D64" s="23">
        <f>C64/$C$6</f>
        <v>0.16666666666666666</v>
      </c>
    </row>
    <row r="65" spans="1:4" x14ac:dyDescent="0.25">
      <c r="A65" s="79"/>
      <c r="B65" s="64" t="s">
        <v>88</v>
      </c>
      <c r="C65" s="35">
        <f>COUNTIF(Textual!$AA$3:$AA$297,2)</f>
        <v>5</v>
      </c>
      <c r="D65" s="23">
        <f t="shared" ref="D65:D66" si="7">C65/$C$6</f>
        <v>0.83333333333333337</v>
      </c>
    </row>
    <row r="66" spans="1:4" x14ac:dyDescent="0.25">
      <c r="A66" s="79"/>
      <c r="B66" s="63" t="s">
        <v>89</v>
      </c>
      <c r="C66" s="35">
        <f>COUNTIF(Textual!$AA$3:$AA$297,1)</f>
        <v>0</v>
      </c>
      <c r="D66" s="23">
        <f t="shared" si="7"/>
        <v>0</v>
      </c>
    </row>
    <row r="67" spans="1:4" x14ac:dyDescent="0.25">
      <c r="A67" s="25" t="s">
        <v>8</v>
      </c>
      <c r="B67" s="64" t="s">
        <v>46</v>
      </c>
      <c r="C67" s="35" t="s">
        <v>46</v>
      </c>
      <c r="D67" s="23" t="s">
        <v>46</v>
      </c>
    </row>
    <row r="68" spans="1:4" x14ac:dyDescent="0.25">
      <c r="A68" s="26">
        <f>SUM(C64*3+C65*2+C66*1)/$C$68</f>
        <v>2.1666666666666665</v>
      </c>
      <c r="B68" s="27" t="s">
        <v>22</v>
      </c>
      <c r="C68" s="35">
        <f>SUM(C64:C67)</f>
        <v>6</v>
      </c>
      <c r="D68" s="23">
        <f>SUM(D64:D67)</f>
        <v>1</v>
      </c>
    </row>
    <row r="69" spans="1:4" s="31" customFormat="1" x14ac:dyDescent="0.25">
      <c r="A69" s="28"/>
      <c r="B69" s="29"/>
      <c r="C69" s="51"/>
      <c r="D69" s="30"/>
    </row>
    <row r="70" spans="1:4" x14ac:dyDescent="0.25">
      <c r="A70" s="80" t="s">
        <v>101</v>
      </c>
      <c r="B70" s="64" t="s">
        <v>87</v>
      </c>
      <c r="C70" s="35">
        <f>COUNTIF(Textual!$AC$3:$AC$297,3)</f>
        <v>6</v>
      </c>
      <c r="D70" s="23">
        <f>C70/$C$12</f>
        <v>1</v>
      </c>
    </row>
    <row r="71" spans="1:4" x14ac:dyDescent="0.25">
      <c r="A71" s="81"/>
      <c r="B71" s="64" t="s">
        <v>88</v>
      </c>
      <c r="C71" s="35">
        <f>COUNTIF(Textual!$AC$3:$AC$297,2)</f>
        <v>0</v>
      </c>
      <c r="D71" s="23">
        <f t="shared" ref="D71:D72" si="8">C71/$C$12</f>
        <v>0</v>
      </c>
    </row>
    <row r="72" spans="1:4" x14ac:dyDescent="0.25">
      <c r="A72" s="82"/>
      <c r="B72" s="63" t="s">
        <v>89</v>
      </c>
      <c r="C72" s="35">
        <f>COUNTIF(Textual!$AC$3:$AC$297,1)</f>
        <v>0</v>
      </c>
      <c r="D72" s="23">
        <f t="shared" si="8"/>
        <v>0</v>
      </c>
    </row>
    <row r="73" spans="1:4" x14ac:dyDescent="0.25">
      <c r="A73" s="25" t="s">
        <v>8</v>
      </c>
      <c r="B73" s="64"/>
      <c r="C73" s="35"/>
      <c r="D73" s="23"/>
    </row>
    <row r="74" spans="1:4" x14ac:dyDescent="0.25">
      <c r="A74" s="26">
        <f>SUM(C70*3+C71*2+C72*1)/$C$12</f>
        <v>3</v>
      </c>
      <c r="B74" s="27" t="s">
        <v>22</v>
      </c>
      <c r="C74" s="35">
        <f>SUM(C70:C73)</f>
        <v>6</v>
      </c>
      <c r="D74" s="23">
        <f>SUM(D70:D73)</f>
        <v>1</v>
      </c>
    </row>
    <row r="75" spans="1:4" s="31" customFormat="1" x14ac:dyDescent="0.25">
      <c r="A75" s="28"/>
      <c r="B75" s="29"/>
      <c r="C75" s="51"/>
      <c r="D75" s="30"/>
    </row>
    <row r="76" spans="1:4" x14ac:dyDescent="0.25">
      <c r="A76" s="83" t="s">
        <v>102</v>
      </c>
      <c r="B76" s="64" t="s">
        <v>87</v>
      </c>
      <c r="C76" s="35">
        <f>COUNTIF(Textual!$AE$3:$AE$297,3)</f>
        <v>4</v>
      </c>
      <c r="D76" s="23">
        <f>C76/$C$24</f>
        <v>0.66666666666666663</v>
      </c>
    </row>
    <row r="77" spans="1:4" x14ac:dyDescent="0.25">
      <c r="A77" s="84"/>
      <c r="B77" s="64" t="s">
        <v>88</v>
      </c>
      <c r="C77" s="35">
        <f>COUNTIF(Textual!$AE$3:$AE$297,2)</f>
        <v>2</v>
      </c>
      <c r="D77" s="23">
        <f t="shared" ref="D77:D78" si="9">C77/$C$24</f>
        <v>0.33333333333333331</v>
      </c>
    </row>
    <row r="78" spans="1:4" x14ac:dyDescent="0.25">
      <c r="A78" s="85"/>
      <c r="B78" s="63" t="s">
        <v>89</v>
      </c>
      <c r="C78" s="35">
        <f>COUNTIF(Textual!$AE$3:$AE$297,1)</f>
        <v>0</v>
      </c>
      <c r="D78" s="23">
        <f t="shared" si="9"/>
        <v>0</v>
      </c>
    </row>
    <row r="79" spans="1:4" x14ac:dyDescent="0.25">
      <c r="A79" s="25" t="s">
        <v>8</v>
      </c>
      <c r="B79" s="64"/>
      <c r="C79" s="35"/>
      <c r="D79" s="23"/>
    </row>
    <row r="80" spans="1:4" x14ac:dyDescent="0.25">
      <c r="A80" s="26">
        <f>SUM(C76*3+C77*2+C78*1)/$C$24</f>
        <v>2.6666666666666665</v>
      </c>
      <c r="B80" s="34" t="s">
        <v>22</v>
      </c>
      <c r="C80" s="35">
        <f>SUM(C76:C79)</f>
        <v>6</v>
      </c>
      <c r="D80" s="23">
        <f>SUM(D76:D79)</f>
        <v>1</v>
      </c>
    </row>
    <row r="81" spans="1:4" s="31" customFormat="1" x14ac:dyDescent="0.25">
      <c r="A81" s="28"/>
      <c r="B81" s="29"/>
      <c r="C81" s="51"/>
      <c r="D81" s="30"/>
    </row>
    <row r="82" spans="1:4" x14ac:dyDescent="0.25">
      <c r="A82" s="83" t="s">
        <v>103</v>
      </c>
      <c r="B82" s="64" t="s">
        <v>87</v>
      </c>
      <c r="C82" s="35">
        <f>COUNTIF(Textual!$AG$3:$AG$297,3)</f>
        <v>3</v>
      </c>
      <c r="D82" s="23">
        <f>C82/$C$30</f>
        <v>0.5</v>
      </c>
    </row>
    <row r="83" spans="1:4" x14ac:dyDescent="0.25">
      <c r="A83" s="84"/>
      <c r="B83" s="64" t="s">
        <v>88</v>
      </c>
      <c r="C83" s="35">
        <f>COUNTIF(Textual!$AG$3:$AG$297,2)</f>
        <v>3</v>
      </c>
      <c r="D83" s="23">
        <f>C83/$C$30</f>
        <v>0.5</v>
      </c>
    </row>
    <row r="84" spans="1:4" x14ac:dyDescent="0.25">
      <c r="A84" s="85"/>
      <c r="B84" s="63" t="s">
        <v>89</v>
      </c>
      <c r="C84" s="35">
        <f>COUNTIF(Textual!$AG$3:$AG$297,1)</f>
        <v>0</v>
      </c>
      <c r="D84" s="23">
        <f>C84/$C$30</f>
        <v>0</v>
      </c>
    </row>
    <row r="85" spans="1:4" x14ac:dyDescent="0.25">
      <c r="A85" s="25" t="s">
        <v>8</v>
      </c>
      <c r="B85" s="64"/>
      <c r="C85" s="35"/>
      <c r="D85" s="23"/>
    </row>
    <row r="86" spans="1:4" x14ac:dyDescent="0.25">
      <c r="A86" s="26">
        <f>SUM(C82*3+C83*2+C84*1)/$C$30</f>
        <v>2.5</v>
      </c>
      <c r="B86" s="34" t="s">
        <v>22</v>
      </c>
      <c r="C86" s="35">
        <f>SUM(C82:C85)</f>
        <v>6</v>
      </c>
      <c r="D86" s="23">
        <f>SUM(D82:D85)</f>
        <v>1</v>
      </c>
    </row>
    <row r="87" spans="1:4" x14ac:dyDescent="0.25">
      <c r="A87" s="28"/>
      <c r="B87" s="29"/>
      <c r="C87" s="35"/>
      <c r="D87" s="23"/>
    </row>
    <row r="88" spans="1:4" x14ac:dyDescent="0.25">
      <c r="A88" s="83" t="s">
        <v>104</v>
      </c>
      <c r="B88" s="64" t="s">
        <v>87</v>
      </c>
      <c r="C88" s="35">
        <f>COUNTIF(Textual!$AI$3:$AI$297,3)</f>
        <v>2</v>
      </c>
      <c r="D88" s="23">
        <f>C88/$C$42</f>
        <v>0.33333333333333331</v>
      </c>
    </row>
    <row r="89" spans="1:4" x14ac:dyDescent="0.25">
      <c r="A89" s="84"/>
      <c r="B89" s="64" t="s">
        <v>88</v>
      </c>
      <c r="C89" s="35">
        <f>COUNTIF(Textual!$AI$3:$AI$297,2)</f>
        <v>4</v>
      </c>
      <c r="D89" s="23">
        <f>C89/$C$42</f>
        <v>0.66666666666666663</v>
      </c>
    </row>
    <row r="90" spans="1:4" x14ac:dyDescent="0.25">
      <c r="A90" s="85"/>
      <c r="B90" s="63" t="s">
        <v>89</v>
      </c>
      <c r="C90" s="35">
        <f>COUNTIF(Textual!$AI$3:$AI$297,1)</f>
        <v>0</v>
      </c>
      <c r="D90" s="23">
        <f>C90/$C$42</f>
        <v>0</v>
      </c>
    </row>
    <row r="91" spans="1:4" x14ac:dyDescent="0.25">
      <c r="A91" s="25" t="s">
        <v>8</v>
      </c>
      <c r="B91" s="64"/>
      <c r="C91" s="35"/>
      <c r="D91" s="23"/>
    </row>
    <row r="92" spans="1:4" x14ac:dyDescent="0.25">
      <c r="A92" s="26">
        <f>SUM(C88*3+C89*2+C90*1)/$C$42</f>
        <v>2.3333333333333335</v>
      </c>
      <c r="B92" s="34" t="s">
        <v>22</v>
      </c>
      <c r="C92" s="35">
        <f>SUM(C88:C91)</f>
        <v>6</v>
      </c>
      <c r="D92" s="23">
        <f>SUM(D88:D91)</f>
        <v>1</v>
      </c>
    </row>
    <row r="93" spans="1:4" s="31" customFormat="1" x14ac:dyDescent="0.25">
      <c r="A93" s="28"/>
      <c r="B93" s="29"/>
      <c r="C93" s="51"/>
      <c r="D93" s="30"/>
    </row>
    <row r="94" spans="1:4" x14ac:dyDescent="0.25">
      <c r="A94" s="88" t="s">
        <v>23</v>
      </c>
      <c r="B94" s="89"/>
      <c r="C94" s="86">
        <f>AVERAGE(A92,A86,A80,A74,A68,A62,A56,A48,A42,A36,A30,A24,A18,A12,A6)</f>
        <v>2.7</v>
      </c>
      <c r="D94" s="87"/>
    </row>
    <row r="95" spans="1:4" x14ac:dyDescent="0.25">
      <c r="A95" s="40"/>
      <c r="B95" s="69"/>
      <c r="C95" s="28"/>
      <c r="D95" s="41"/>
    </row>
    <row r="96" spans="1:4" s="31" customFormat="1" ht="20.25" customHeight="1" x14ac:dyDescent="0.25">
      <c r="A96" s="96" t="s">
        <v>40</v>
      </c>
      <c r="B96" s="97"/>
      <c r="C96" s="50" t="s">
        <v>20</v>
      </c>
      <c r="D96" s="20" t="s">
        <v>21</v>
      </c>
    </row>
    <row r="97" spans="1:4" x14ac:dyDescent="0.25">
      <c r="A97" s="83" t="s">
        <v>105</v>
      </c>
      <c r="B97" s="64" t="s">
        <v>87</v>
      </c>
      <c r="C97" s="35">
        <f>COUNTIF(Textual!$AK$3:$AK$297,3)</f>
        <v>6</v>
      </c>
      <c r="D97" s="23">
        <f>C97/$C$42</f>
        <v>1</v>
      </c>
    </row>
    <row r="98" spans="1:4" x14ac:dyDescent="0.25">
      <c r="A98" s="84"/>
      <c r="B98" s="64" t="s">
        <v>88</v>
      </c>
      <c r="C98" s="35">
        <f>COUNTIF(Textual!$AK$3:$AK$297,2)</f>
        <v>0</v>
      </c>
      <c r="D98" s="23">
        <f>C98/$C$42</f>
        <v>0</v>
      </c>
    </row>
    <row r="99" spans="1:4" x14ac:dyDescent="0.25">
      <c r="A99" s="85"/>
      <c r="B99" s="63" t="s">
        <v>89</v>
      </c>
      <c r="C99" s="35">
        <f>COUNTIF(Textual!$AK$3:$AK$297,1)</f>
        <v>0</v>
      </c>
      <c r="D99" s="23">
        <f>C99/$C$42</f>
        <v>0</v>
      </c>
    </row>
    <row r="100" spans="1:4" x14ac:dyDescent="0.25">
      <c r="A100" s="25" t="s">
        <v>8</v>
      </c>
      <c r="B100" s="64"/>
      <c r="C100" s="35"/>
      <c r="D100" s="23"/>
    </row>
    <row r="101" spans="1:4" x14ac:dyDescent="0.25">
      <c r="A101" s="26">
        <f>SUM(C97*3+C98*2+C99*1)/$C$42</f>
        <v>3</v>
      </c>
      <c r="B101" s="34" t="s">
        <v>22</v>
      </c>
      <c r="C101" s="35">
        <f>SUM(C97:C100)</f>
        <v>6</v>
      </c>
      <c r="D101" s="23">
        <f>SUM(D97:D100)</f>
        <v>1</v>
      </c>
    </row>
    <row r="102" spans="1:4" s="31" customFormat="1" x14ac:dyDescent="0.25">
      <c r="A102" s="28"/>
      <c r="B102" s="29"/>
      <c r="C102" s="51"/>
      <c r="D102" s="30"/>
    </row>
    <row r="103" spans="1:4" x14ac:dyDescent="0.25">
      <c r="A103" s="83" t="s">
        <v>106</v>
      </c>
      <c r="B103" s="64" t="s">
        <v>87</v>
      </c>
      <c r="C103" s="35">
        <f>COUNTIF(Textual!$AM$3:$AM$297,3)</f>
        <v>6</v>
      </c>
      <c r="D103" s="23">
        <f>C103/$C$48</f>
        <v>1</v>
      </c>
    </row>
    <row r="104" spans="1:4" x14ac:dyDescent="0.25">
      <c r="A104" s="84"/>
      <c r="B104" s="64" t="s">
        <v>88</v>
      </c>
      <c r="C104" s="35">
        <f>COUNTIF(Textual!$AM$3:$AM$297,2)</f>
        <v>0</v>
      </c>
      <c r="D104" s="23">
        <f t="shared" ref="D104:D105" si="10">C104/$C$48</f>
        <v>0</v>
      </c>
    </row>
    <row r="105" spans="1:4" x14ac:dyDescent="0.25">
      <c r="A105" s="85"/>
      <c r="B105" s="63" t="s">
        <v>89</v>
      </c>
      <c r="C105" s="35">
        <f>COUNTIF(Textual!$AM$3:$AM$297,1)</f>
        <v>0</v>
      </c>
      <c r="D105" s="23">
        <f t="shared" si="10"/>
        <v>0</v>
      </c>
    </row>
    <row r="106" spans="1:4" x14ac:dyDescent="0.25">
      <c r="A106" s="25" t="s">
        <v>8</v>
      </c>
      <c r="B106" s="64"/>
      <c r="C106" s="35"/>
      <c r="D106" s="23"/>
    </row>
    <row r="107" spans="1:4" x14ac:dyDescent="0.25">
      <c r="A107" s="26">
        <f>SUM(C103*3+C104*2+C105*1)/$C$48</f>
        <v>3</v>
      </c>
      <c r="B107" s="34" t="s">
        <v>22</v>
      </c>
      <c r="C107" s="35">
        <f>SUM(C103:C106)</f>
        <v>6</v>
      </c>
      <c r="D107" s="23">
        <f>SUM(D103:D106)</f>
        <v>1</v>
      </c>
    </row>
    <row r="108" spans="1:4" x14ac:dyDescent="0.25">
      <c r="A108" s="28"/>
      <c r="B108" s="29"/>
      <c r="C108" s="51"/>
      <c r="D108" s="30"/>
    </row>
    <row r="109" spans="1:4" x14ac:dyDescent="0.25">
      <c r="A109" s="83" t="s">
        <v>107</v>
      </c>
      <c r="B109" s="64" t="s">
        <v>87</v>
      </c>
      <c r="C109" s="35">
        <f>COUNTIF(Textual!$AO$3:$AO$297,3)</f>
        <v>6</v>
      </c>
      <c r="D109" s="23">
        <f>C109/$C$56</f>
        <v>1</v>
      </c>
    </row>
    <row r="110" spans="1:4" x14ac:dyDescent="0.25">
      <c r="A110" s="84"/>
      <c r="B110" s="64" t="s">
        <v>88</v>
      </c>
      <c r="C110" s="35">
        <f>COUNTIF(Textual!$AO$3:$AO$297,2)</f>
        <v>0</v>
      </c>
      <c r="D110" s="23">
        <f t="shared" ref="D110:D111" si="11">C110/$C$56</f>
        <v>0</v>
      </c>
    </row>
    <row r="111" spans="1:4" x14ac:dyDescent="0.25">
      <c r="A111" s="85"/>
      <c r="B111" s="63" t="s">
        <v>89</v>
      </c>
      <c r="C111" s="35">
        <f>COUNTIF(Textual!$AO$3:$AO$297,1)</f>
        <v>0</v>
      </c>
      <c r="D111" s="23">
        <f t="shared" si="11"/>
        <v>0</v>
      </c>
    </row>
    <row r="112" spans="1:4" x14ac:dyDescent="0.25">
      <c r="A112" s="25" t="s">
        <v>8</v>
      </c>
      <c r="B112" s="64"/>
      <c r="C112" s="35"/>
      <c r="D112" s="23"/>
    </row>
    <row r="113" spans="1:4" x14ac:dyDescent="0.25">
      <c r="A113" s="26">
        <f>SUM(C109*3+C110*2+C111*1)/$C$56</f>
        <v>3</v>
      </c>
      <c r="B113" s="34" t="s">
        <v>22</v>
      </c>
      <c r="C113" s="35">
        <f>SUM(C109:C112)</f>
        <v>6</v>
      </c>
      <c r="D113" s="23">
        <f>SUM(D109:D112)</f>
        <v>1</v>
      </c>
    </row>
    <row r="114" spans="1:4" s="31" customFormat="1" x14ac:dyDescent="0.25">
      <c r="A114" s="28"/>
      <c r="B114" s="29"/>
      <c r="C114" s="51"/>
      <c r="D114" s="30"/>
    </row>
    <row r="115" spans="1:4" x14ac:dyDescent="0.25">
      <c r="A115" s="83" t="s">
        <v>108</v>
      </c>
      <c r="B115" s="64" t="s">
        <v>87</v>
      </c>
      <c r="C115" s="35">
        <f>COUNTIF(Textual!$AQ$3:$AQ$297,3)</f>
        <v>6</v>
      </c>
      <c r="D115" s="23">
        <f>C115/$C$62</f>
        <v>1</v>
      </c>
    </row>
    <row r="116" spans="1:4" x14ac:dyDescent="0.25">
      <c r="A116" s="84"/>
      <c r="B116" s="64" t="s">
        <v>88</v>
      </c>
      <c r="C116" s="35">
        <f>COUNTIF(Textual!$AQ$3:$AQ$297,2)</f>
        <v>0</v>
      </c>
      <c r="D116" s="23">
        <f t="shared" ref="D116:D117" si="12">C116/$C$62</f>
        <v>0</v>
      </c>
    </row>
    <row r="117" spans="1:4" x14ac:dyDescent="0.25">
      <c r="A117" s="85"/>
      <c r="B117" s="63" t="s">
        <v>89</v>
      </c>
      <c r="C117" s="35">
        <f>COUNTIF(Textual!$AQ$3:$AQ$297,1)</f>
        <v>0</v>
      </c>
      <c r="D117" s="23">
        <f t="shared" si="12"/>
        <v>0</v>
      </c>
    </row>
    <row r="118" spans="1:4" x14ac:dyDescent="0.25">
      <c r="A118" s="25" t="s">
        <v>8</v>
      </c>
      <c r="B118" s="64"/>
      <c r="C118" s="35"/>
      <c r="D118" s="23"/>
    </row>
    <row r="119" spans="1:4" x14ac:dyDescent="0.25">
      <c r="A119" s="26">
        <f>SUM(C115*3+C116*2+C117*1)/$C$62</f>
        <v>3</v>
      </c>
      <c r="B119" s="34" t="s">
        <v>22</v>
      </c>
      <c r="C119" s="35">
        <f>SUM(C115:C118)</f>
        <v>6</v>
      </c>
      <c r="D119" s="23">
        <f>SUM(D115:D118)</f>
        <v>1</v>
      </c>
    </row>
    <row r="120" spans="1:4" s="31" customFormat="1" x14ac:dyDescent="0.25">
      <c r="A120" s="28"/>
      <c r="B120" s="29"/>
      <c r="C120" s="51"/>
      <c r="D120" s="30"/>
    </row>
    <row r="121" spans="1:4" x14ac:dyDescent="0.25">
      <c r="A121" s="83" t="s">
        <v>109</v>
      </c>
      <c r="B121" s="43" t="s">
        <v>87</v>
      </c>
      <c r="C121" s="35">
        <f>COUNTIF(Textual!$AS$3:$AS$297,3)</f>
        <v>6</v>
      </c>
      <c r="D121" s="23">
        <f>C121/$C$125</f>
        <v>1</v>
      </c>
    </row>
    <row r="122" spans="1:4" x14ac:dyDescent="0.25">
      <c r="A122" s="84"/>
      <c r="B122" s="43" t="s">
        <v>88</v>
      </c>
      <c r="C122" s="35">
        <f>COUNTIF(Textual!$AS$3:$AS$297,2)</f>
        <v>0</v>
      </c>
      <c r="D122" s="23">
        <f>C122/$C$125</f>
        <v>0</v>
      </c>
    </row>
    <row r="123" spans="1:4" x14ac:dyDescent="0.25">
      <c r="A123" s="85"/>
      <c r="B123" s="44" t="s">
        <v>89</v>
      </c>
      <c r="C123" s="35">
        <f>COUNTIF(Textual!$AS$3:$AS$297,1)</f>
        <v>0</v>
      </c>
      <c r="D123" s="23">
        <f>C123/$C$125</f>
        <v>0</v>
      </c>
    </row>
    <row r="124" spans="1:4" x14ac:dyDescent="0.25">
      <c r="A124" s="25" t="s">
        <v>8</v>
      </c>
      <c r="B124" s="22"/>
      <c r="C124" s="35"/>
      <c r="D124" s="23"/>
    </row>
    <row r="125" spans="1:4" x14ac:dyDescent="0.25">
      <c r="A125" s="26">
        <f>SUM(C121*3+C122*2+C123*1)/$C$125</f>
        <v>3</v>
      </c>
      <c r="B125" s="34" t="s">
        <v>22</v>
      </c>
      <c r="C125" s="35">
        <f>SUM(C121:C124)</f>
        <v>6</v>
      </c>
      <c r="D125" s="23">
        <f>SUM(D121:D124)</f>
        <v>1</v>
      </c>
    </row>
    <row r="126" spans="1:4" x14ac:dyDescent="0.25">
      <c r="A126" s="28"/>
      <c r="B126" s="29"/>
      <c r="C126" s="51"/>
      <c r="D126" s="30"/>
    </row>
    <row r="127" spans="1:4" s="31" customFormat="1" x14ac:dyDescent="0.25">
      <c r="A127" s="88" t="s">
        <v>48</v>
      </c>
      <c r="B127" s="89"/>
      <c r="C127" s="86">
        <f>AVERAGE(A125,A119,A113,A107,A101)</f>
        <v>3</v>
      </c>
      <c r="D127" s="87"/>
    </row>
    <row r="128" spans="1:4" s="31" customFormat="1" x14ac:dyDescent="0.25">
      <c r="A128" s="40"/>
      <c r="B128" s="68"/>
      <c r="C128" s="28"/>
      <c r="D128" s="41"/>
    </row>
    <row r="129" spans="1:4" s="31" customFormat="1" ht="14.25" customHeight="1" x14ac:dyDescent="0.25">
      <c r="A129" s="96" t="s">
        <v>37</v>
      </c>
      <c r="B129" s="97"/>
      <c r="C129" s="50" t="s">
        <v>20</v>
      </c>
      <c r="D129" s="20" t="s">
        <v>21</v>
      </c>
    </row>
    <row r="130" spans="1:4" x14ac:dyDescent="0.25">
      <c r="A130" s="78" t="s">
        <v>110</v>
      </c>
      <c r="B130" s="64" t="s">
        <v>87</v>
      </c>
      <c r="C130" s="35">
        <f>COUNTIF(Textual!$AU$3:$AU$297,3)</f>
        <v>6</v>
      </c>
      <c r="D130" s="23">
        <f>C130/$C$6</f>
        <v>1</v>
      </c>
    </row>
    <row r="131" spans="1:4" x14ac:dyDescent="0.25">
      <c r="A131" s="79"/>
      <c r="B131" s="64" t="s">
        <v>88</v>
      </c>
      <c r="C131" s="35">
        <f>COUNTIF(Textual!$AU$3:$AU$297,2)</f>
        <v>0</v>
      </c>
      <c r="D131" s="23">
        <f t="shared" ref="D131:D132" si="13">C131/$C$6</f>
        <v>0</v>
      </c>
    </row>
    <row r="132" spans="1:4" x14ac:dyDescent="0.25">
      <c r="A132" s="79"/>
      <c r="B132" s="63" t="s">
        <v>89</v>
      </c>
      <c r="C132" s="35">
        <f>COUNTIF(Textual!$AU$3:$AU$297,1)</f>
        <v>0</v>
      </c>
      <c r="D132" s="23">
        <f t="shared" si="13"/>
        <v>0</v>
      </c>
    </row>
    <row r="133" spans="1:4" x14ac:dyDescent="0.25">
      <c r="A133" s="25" t="s">
        <v>8</v>
      </c>
      <c r="B133" s="64" t="s">
        <v>46</v>
      </c>
      <c r="C133" s="35" t="s">
        <v>46</v>
      </c>
      <c r="D133" s="23" t="s">
        <v>46</v>
      </c>
    </row>
    <row r="134" spans="1:4" x14ac:dyDescent="0.25">
      <c r="A134" s="26">
        <f>SUM(C130*3+C131*2+C132*1)/C134</f>
        <v>3</v>
      </c>
      <c r="B134" s="27" t="s">
        <v>22</v>
      </c>
      <c r="C134" s="35">
        <f>SUM(C130:C133)</f>
        <v>6</v>
      </c>
      <c r="D134" s="23">
        <f>SUM(D130:D133)</f>
        <v>1</v>
      </c>
    </row>
    <row r="135" spans="1:4" s="31" customFormat="1" x14ac:dyDescent="0.25">
      <c r="A135" s="28"/>
      <c r="B135" s="29"/>
      <c r="C135" s="51"/>
      <c r="D135" s="30"/>
    </row>
    <row r="136" spans="1:4" x14ac:dyDescent="0.25">
      <c r="A136" s="80" t="s">
        <v>111</v>
      </c>
      <c r="B136" s="64" t="s">
        <v>87</v>
      </c>
      <c r="C136" s="35">
        <f>COUNTIF(Textual!$AW$3:$AW$297,3)</f>
        <v>3</v>
      </c>
      <c r="D136" s="23">
        <f>C136/$C$12</f>
        <v>0.5</v>
      </c>
    </row>
    <row r="137" spans="1:4" x14ac:dyDescent="0.25">
      <c r="A137" s="81"/>
      <c r="B137" s="64" t="s">
        <v>88</v>
      </c>
      <c r="C137" s="35">
        <f>COUNTIF(Textual!$AW$3:$AW$297,2)</f>
        <v>3</v>
      </c>
      <c r="D137" s="23">
        <f t="shared" ref="D137:D138" si="14">C137/$C$12</f>
        <v>0.5</v>
      </c>
    </row>
    <row r="138" spans="1:4" x14ac:dyDescent="0.25">
      <c r="A138" s="82"/>
      <c r="B138" s="63" t="s">
        <v>89</v>
      </c>
      <c r="C138" s="35">
        <f>COUNTIF(Textual!$AW$3:$AW$297,1)</f>
        <v>0</v>
      </c>
      <c r="D138" s="23">
        <f t="shared" si="14"/>
        <v>0</v>
      </c>
    </row>
    <row r="139" spans="1:4" x14ac:dyDescent="0.25">
      <c r="A139" s="25" t="s">
        <v>8</v>
      </c>
      <c r="B139" s="64"/>
      <c r="C139" s="35"/>
      <c r="D139" s="23"/>
    </row>
    <row r="140" spans="1:4" x14ac:dyDescent="0.25">
      <c r="A140" s="26">
        <f>SUM(C136*3+C137*2+C138*1)/$C$12</f>
        <v>2.5</v>
      </c>
      <c r="B140" s="27" t="s">
        <v>22</v>
      </c>
      <c r="C140" s="35">
        <f>SUM(C136:C139)</f>
        <v>6</v>
      </c>
      <c r="D140" s="23">
        <f>SUM(D136:D139)</f>
        <v>1</v>
      </c>
    </row>
    <row r="141" spans="1:4" x14ac:dyDescent="0.25">
      <c r="A141" s="28"/>
      <c r="B141" s="29"/>
      <c r="C141" s="51"/>
      <c r="D141" s="30"/>
    </row>
    <row r="142" spans="1:4" x14ac:dyDescent="0.25">
      <c r="A142" s="28"/>
      <c r="B142" s="29"/>
      <c r="C142" s="51"/>
      <c r="D142" s="30"/>
    </row>
    <row r="143" spans="1:4" x14ac:dyDescent="0.25">
      <c r="A143" s="28"/>
      <c r="B143" s="29"/>
      <c r="C143" s="51"/>
      <c r="D143" s="30"/>
    </row>
    <row r="144" spans="1:4" x14ac:dyDescent="0.25">
      <c r="A144" s="28"/>
      <c r="B144" s="29"/>
      <c r="C144" s="51"/>
      <c r="D144" s="30"/>
    </row>
    <row r="145" spans="1:4" s="31" customFormat="1" x14ac:dyDescent="0.25">
      <c r="A145" s="28"/>
      <c r="B145" s="29"/>
      <c r="C145" s="51"/>
      <c r="D145" s="30"/>
    </row>
    <row r="146" spans="1:4" s="31" customFormat="1" ht="14.25" customHeight="1" x14ac:dyDescent="0.25">
      <c r="A146" s="96" t="s">
        <v>37</v>
      </c>
      <c r="B146" s="97"/>
      <c r="C146" s="50" t="s">
        <v>20</v>
      </c>
      <c r="D146" s="20" t="s">
        <v>21</v>
      </c>
    </row>
    <row r="147" spans="1:4" x14ac:dyDescent="0.25">
      <c r="A147" s="92" t="s">
        <v>112</v>
      </c>
      <c r="B147" s="64" t="s">
        <v>87</v>
      </c>
      <c r="C147" s="52">
        <f>COUNTIF(Textual!$AY$3:$AY$297,3)</f>
        <v>6</v>
      </c>
      <c r="D147" s="32">
        <f>C147/$C$18</f>
        <v>1</v>
      </c>
    </row>
    <row r="148" spans="1:4" x14ac:dyDescent="0.25">
      <c r="A148" s="93"/>
      <c r="B148" s="64" t="s">
        <v>88</v>
      </c>
      <c r="C148" s="52">
        <f>COUNTIF(Textual!$AY$3:$AY$297,2)</f>
        <v>0</v>
      </c>
      <c r="D148" s="32">
        <f t="shared" ref="D148:D149" si="15">C148/$C$18</f>
        <v>0</v>
      </c>
    </row>
    <row r="149" spans="1:4" x14ac:dyDescent="0.25">
      <c r="A149" s="94"/>
      <c r="B149" s="63" t="s">
        <v>89</v>
      </c>
      <c r="C149" s="52">
        <f>COUNTIF(Textual!$AY$3:$AY$297,1)</f>
        <v>0</v>
      </c>
      <c r="D149" s="32">
        <f t="shared" si="15"/>
        <v>0</v>
      </c>
    </row>
    <row r="150" spans="1:4" x14ac:dyDescent="0.25">
      <c r="A150" s="25" t="s">
        <v>8</v>
      </c>
      <c r="B150" s="64"/>
      <c r="C150" s="52"/>
      <c r="D150" s="32"/>
    </row>
    <row r="151" spans="1:4" x14ac:dyDescent="0.25">
      <c r="A151" s="26">
        <f>SUM(C147*3+C148*2+C149*1)/$C$18</f>
        <v>3</v>
      </c>
      <c r="B151" s="33" t="s">
        <v>22</v>
      </c>
      <c r="C151" s="52">
        <f>SUM(C147:C150)</f>
        <v>6</v>
      </c>
      <c r="D151" s="32">
        <f>SUM(D147:D150)</f>
        <v>1</v>
      </c>
    </row>
    <row r="152" spans="1:4" s="31" customFormat="1" x14ac:dyDescent="0.25">
      <c r="A152" s="28"/>
      <c r="B152" s="29"/>
      <c r="C152" s="51"/>
      <c r="D152" s="30"/>
    </row>
    <row r="153" spans="1:4" x14ac:dyDescent="0.25">
      <c r="A153" s="83" t="s">
        <v>113</v>
      </c>
      <c r="B153" s="64" t="s">
        <v>87</v>
      </c>
      <c r="C153" s="35">
        <f>COUNTIF(Textual!$BA$3:$BA$297,3)</f>
        <v>6</v>
      </c>
      <c r="D153" s="23">
        <f>C153/$C$24</f>
        <v>1</v>
      </c>
    </row>
    <row r="154" spans="1:4" x14ac:dyDescent="0.25">
      <c r="A154" s="84"/>
      <c r="B154" s="64" t="s">
        <v>88</v>
      </c>
      <c r="C154" s="35">
        <f>COUNTIF(Textual!$BA$3:$BA$297,2)</f>
        <v>0</v>
      </c>
      <c r="D154" s="23">
        <f t="shared" ref="D154:D155" si="16">C154/$C$24</f>
        <v>0</v>
      </c>
    </row>
    <row r="155" spans="1:4" x14ac:dyDescent="0.25">
      <c r="A155" s="85"/>
      <c r="B155" s="63" t="s">
        <v>89</v>
      </c>
      <c r="C155" s="35">
        <f>COUNTIF(Textual!$BA$3:$BA$297,1)</f>
        <v>0</v>
      </c>
      <c r="D155" s="23">
        <f t="shared" si="16"/>
        <v>0</v>
      </c>
    </row>
    <row r="156" spans="1:4" x14ac:dyDescent="0.25">
      <c r="A156" s="25" t="s">
        <v>8</v>
      </c>
      <c r="B156" s="64"/>
      <c r="C156" s="35"/>
      <c r="D156" s="23"/>
    </row>
    <row r="157" spans="1:4" x14ac:dyDescent="0.25">
      <c r="A157" s="26">
        <f>SUM(C153*3+C154*2+C155*1)/$C$24</f>
        <v>3</v>
      </c>
      <c r="B157" s="34" t="s">
        <v>22</v>
      </c>
      <c r="C157" s="35">
        <f>SUM(C153:C156)</f>
        <v>6</v>
      </c>
      <c r="D157" s="23">
        <f>SUM(D153:D156)</f>
        <v>1</v>
      </c>
    </row>
    <row r="158" spans="1:4" s="31" customFormat="1" x14ac:dyDescent="0.25">
      <c r="A158" s="28"/>
      <c r="B158" s="29"/>
      <c r="C158" s="51"/>
      <c r="D158" s="30"/>
    </row>
    <row r="159" spans="1:4" x14ac:dyDescent="0.25">
      <c r="A159" s="83" t="s">
        <v>114</v>
      </c>
      <c r="B159" s="64" t="s">
        <v>87</v>
      </c>
      <c r="C159" s="35">
        <f>COUNTIF(Textual!$BC$3:$BC$297,3)</f>
        <v>6</v>
      </c>
      <c r="D159" s="23">
        <f>C159/$C$30</f>
        <v>1</v>
      </c>
    </row>
    <row r="160" spans="1:4" x14ac:dyDescent="0.25">
      <c r="A160" s="84"/>
      <c r="B160" s="64" t="s">
        <v>88</v>
      </c>
      <c r="C160" s="35">
        <f>COUNTIF(Textual!$BC$3:$BC$297,2)</f>
        <v>0</v>
      </c>
      <c r="D160" s="23">
        <f>C160/$C$30</f>
        <v>0</v>
      </c>
    </row>
    <row r="161" spans="1:4" x14ac:dyDescent="0.25">
      <c r="A161" s="85"/>
      <c r="B161" s="63" t="s">
        <v>89</v>
      </c>
      <c r="C161" s="35">
        <f>COUNTIF(Textual!$BC$3:$BC$297,1)</f>
        <v>0</v>
      </c>
      <c r="D161" s="23">
        <f>C161/$C$30</f>
        <v>0</v>
      </c>
    </row>
    <row r="162" spans="1:4" x14ac:dyDescent="0.25">
      <c r="A162" s="25" t="s">
        <v>8</v>
      </c>
      <c r="B162" s="64"/>
      <c r="C162" s="35"/>
      <c r="D162" s="23"/>
    </row>
    <row r="163" spans="1:4" x14ac:dyDescent="0.25">
      <c r="A163" s="26">
        <f>SUM(C159*3+C160*2+C161*1)/$C$30</f>
        <v>3</v>
      </c>
      <c r="B163" s="34" t="s">
        <v>22</v>
      </c>
      <c r="C163" s="35">
        <f>SUM(C159:C162)</f>
        <v>6</v>
      </c>
      <c r="D163" s="23">
        <f>SUM(D159:D162)</f>
        <v>1</v>
      </c>
    </row>
    <row r="164" spans="1:4" x14ac:dyDescent="0.25">
      <c r="A164" s="28"/>
      <c r="B164" s="29"/>
      <c r="C164" s="35"/>
      <c r="D164" s="23"/>
    </row>
    <row r="165" spans="1:4" x14ac:dyDescent="0.25">
      <c r="A165" s="40"/>
      <c r="B165" s="62"/>
      <c r="C165" s="28"/>
      <c r="D165" s="41"/>
    </row>
    <row r="166" spans="1:4" x14ac:dyDescent="0.25">
      <c r="A166" s="83" t="s">
        <v>115</v>
      </c>
      <c r="B166" s="64" t="s">
        <v>87</v>
      </c>
      <c r="C166" s="35">
        <f>COUNTIF(Textual!$BE$3:$BE$297,3)</f>
        <v>6</v>
      </c>
      <c r="D166" s="23">
        <f>C166/$C$42</f>
        <v>1</v>
      </c>
    </row>
    <row r="167" spans="1:4" x14ac:dyDescent="0.25">
      <c r="A167" s="84"/>
      <c r="B167" s="64" t="s">
        <v>88</v>
      </c>
      <c r="C167" s="35">
        <f>COUNTIF(Textual!$BE$3:$BE$297,2)</f>
        <v>0</v>
      </c>
      <c r="D167" s="23">
        <f>C167/$C$42</f>
        <v>0</v>
      </c>
    </row>
    <row r="168" spans="1:4" x14ac:dyDescent="0.25">
      <c r="A168" s="85"/>
      <c r="B168" s="63" t="s">
        <v>89</v>
      </c>
      <c r="C168" s="35">
        <f>COUNTIF(Textual!$BE$3:$BE$297,1)</f>
        <v>0</v>
      </c>
      <c r="D168" s="23">
        <f>C168/$C$42</f>
        <v>0</v>
      </c>
    </row>
    <row r="169" spans="1:4" x14ac:dyDescent="0.25">
      <c r="A169" s="25" t="s">
        <v>8</v>
      </c>
      <c r="B169" s="64"/>
      <c r="C169" s="35"/>
      <c r="D169" s="23"/>
    </row>
    <row r="170" spans="1:4" x14ac:dyDescent="0.25">
      <c r="A170" s="26">
        <f>SUM(C166*3+C167*2+C168*1)/$C$42</f>
        <v>3</v>
      </c>
      <c r="B170" s="34" t="s">
        <v>22</v>
      </c>
      <c r="C170" s="35">
        <f>SUM(C166:C169)</f>
        <v>6</v>
      </c>
      <c r="D170" s="23">
        <f>SUM(D166:D169)</f>
        <v>1</v>
      </c>
    </row>
    <row r="171" spans="1:4" s="31" customFormat="1" x14ac:dyDescent="0.25">
      <c r="A171" s="28"/>
      <c r="B171" s="29"/>
      <c r="C171" s="51"/>
      <c r="D171" s="30"/>
    </row>
    <row r="172" spans="1:4" x14ac:dyDescent="0.25">
      <c r="A172" s="83" t="s">
        <v>116</v>
      </c>
      <c r="B172" s="64" t="s">
        <v>87</v>
      </c>
      <c r="C172" s="35">
        <f>COUNTIF(Textual!$BG$3:$BG$297,3)</f>
        <v>4</v>
      </c>
      <c r="D172" s="23">
        <f>C172/$C$42</f>
        <v>0.66666666666666663</v>
      </c>
    </row>
    <row r="173" spans="1:4" x14ac:dyDescent="0.25">
      <c r="A173" s="84"/>
      <c r="B173" s="64" t="s">
        <v>88</v>
      </c>
      <c r="C173" s="35">
        <f>COUNTIF(Textual!$BG$3:$BG$297,2)</f>
        <v>2</v>
      </c>
      <c r="D173" s="23">
        <f>C173/$C$42</f>
        <v>0.33333333333333331</v>
      </c>
    </row>
    <row r="174" spans="1:4" x14ac:dyDescent="0.25">
      <c r="A174" s="85"/>
      <c r="B174" s="63" t="s">
        <v>89</v>
      </c>
      <c r="C174" s="35">
        <f>COUNTIF(Textual!$BG$3:$BG$297,1)</f>
        <v>0</v>
      </c>
      <c r="D174" s="23">
        <f>C174/$C$42</f>
        <v>0</v>
      </c>
    </row>
    <row r="175" spans="1:4" x14ac:dyDescent="0.25">
      <c r="A175" s="25" t="s">
        <v>8</v>
      </c>
      <c r="B175" s="64"/>
      <c r="C175" s="35"/>
      <c r="D175" s="23"/>
    </row>
    <row r="176" spans="1:4" x14ac:dyDescent="0.25">
      <c r="A176" s="26">
        <f>SUM(C172*3+C173*2+C174*1)/$C$42</f>
        <v>2.6666666666666665</v>
      </c>
      <c r="B176" s="34" t="s">
        <v>22</v>
      </c>
      <c r="C176" s="35">
        <f>SUM(C172:C175)</f>
        <v>6</v>
      </c>
      <c r="D176" s="23">
        <f>SUM(D172:D175)</f>
        <v>1</v>
      </c>
    </row>
    <row r="177" spans="1:4" s="31" customFormat="1" x14ac:dyDescent="0.25">
      <c r="A177" s="28"/>
      <c r="B177" s="29"/>
      <c r="C177" s="51"/>
      <c r="D177" s="30"/>
    </row>
    <row r="178" spans="1:4" x14ac:dyDescent="0.25">
      <c r="A178" s="83" t="s">
        <v>117</v>
      </c>
      <c r="B178" s="64" t="s">
        <v>87</v>
      </c>
      <c r="C178" s="35">
        <f>COUNTIF(Textual!$BI$3:$BI$297,3)</f>
        <v>6</v>
      </c>
      <c r="D178" s="23">
        <f>C178/$C$48</f>
        <v>1</v>
      </c>
    </row>
    <row r="179" spans="1:4" x14ac:dyDescent="0.25">
      <c r="A179" s="84"/>
      <c r="B179" s="64" t="s">
        <v>88</v>
      </c>
      <c r="C179" s="35">
        <f>COUNTIF(Textual!$BI$3:$BI$297,2)</f>
        <v>0</v>
      </c>
      <c r="D179" s="23">
        <f t="shared" ref="D179:D180" si="17">C179/$C$48</f>
        <v>0</v>
      </c>
    </row>
    <row r="180" spans="1:4" x14ac:dyDescent="0.25">
      <c r="A180" s="85"/>
      <c r="B180" s="63" t="s">
        <v>89</v>
      </c>
      <c r="C180" s="35">
        <f>COUNTIF(Textual!$BI$3:$BI$297,1)</f>
        <v>0</v>
      </c>
      <c r="D180" s="23">
        <f t="shared" si="17"/>
        <v>0</v>
      </c>
    </row>
    <row r="181" spans="1:4" x14ac:dyDescent="0.25">
      <c r="A181" s="25" t="s">
        <v>8</v>
      </c>
      <c r="B181" s="64"/>
      <c r="C181" s="35"/>
      <c r="D181" s="23"/>
    </row>
    <row r="182" spans="1:4" x14ac:dyDescent="0.25">
      <c r="A182" s="26">
        <f>SUM(C178*3+C179*2+C180*1)/$C$48</f>
        <v>3</v>
      </c>
      <c r="B182" s="34" t="s">
        <v>22</v>
      </c>
      <c r="C182" s="35">
        <f>SUM(C178:C181)</f>
        <v>6</v>
      </c>
      <c r="D182" s="23">
        <f>SUM(D178:D181)</f>
        <v>1</v>
      </c>
    </row>
    <row r="183" spans="1:4" x14ac:dyDescent="0.25">
      <c r="A183" s="28"/>
      <c r="B183" s="29"/>
      <c r="C183" s="51"/>
      <c r="D183" s="30"/>
    </row>
    <row r="184" spans="1:4" x14ac:dyDescent="0.25">
      <c r="A184" s="83" t="s">
        <v>118</v>
      </c>
      <c r="B184" s="64" t="s">
        <v>87</v>
      </c>
      <c r="C184" s="35">
        <f>COUNTIF(Textual!$BK$3:$BK$297,3)</f>
        <v>6</v>
      </c>
      <c r="D184" s="23">
        <f>C184/$C$56</f>
        <v>1</v>
      </c>
    </row>
    <row r="185" spans="1:4" x14ac:dyDescent="0.25">
      <c r="A185" s="84"/>
      <c r="B185" s="64" t="s">
        <v>88</v>
      </c>
      <c r="C185" s="35">
        <f>COUNTIF(Textual!$BK$3:$BK$297,2)</f>
        <v>0</v>
      </c>
      <c r="D185" s="23">
        <f t="shared" ref="D185:D186" si="18">C185/$C$56</f>
        <v>0</v>
      </c>
    </row>
    <row r="186" spans="1:4" x14ac:dyDescent="0.25">
      <c r="A186" s="85"/>
      <c r="B186" s="63" t="s">
        <v>89</v>
      </c>
      <c r="C186" s="35">
        <f>COUNTIF(Textual!$BK$3:$BK$297,1)</f>
        <v>0</v>
      </c>
      <c r="D186" s="23">
        <f t="shared" si="18"/>
        <v>0</v>
      </c>
    </row>
    <row r="187" spans="1:4" x14ac:dyDescent="0.25">
      <c r="A187" s="25" t="s">
        <v>8</v>
      </c>
      <c r="B187" s="64"/>
      <c r="C187" s="35"/>
      <c r="D187" s="23"/>
    </row>
    <row r="188" spans="1:4" x14ac:dyDescent="0.25">
      <c r="A188" s="26">
        <f>SUM(C184*3+C185*2+C186*1)/$C$56</f>
        <v>3</v>
      </c>
      <c r="B188" s="34" t="s">
        <v>22</v>
      </c>
      <c r="C188" s="35">
        <f>SUM(C184:C187)</f>
        <v>6</v>
      </c>
      <c r="D188" s="23">
        <f>SUM(D184:D187)</f>
        <v>1</v>
      </c>
    </row>
    <row r="189" spans="1:4" x14ac:dyDescent="0.25">
      <c r="A189" s="26"/>
      <c r="B189" s="29"/>
      <c r="C189" s="51"/>
      <c r="D189" s="30"/>
    </row>
    <row r="190" spans="1:4" x14ac:dyDescent="0.25">
      <c r="A190" s="88" t="s">
        <v>24</v>
      </c>
      <c r="B190" s="89"/>
      <c r="C190" s="86">
        <f>AVERAGE(A163,A157,A144,A138,A132,A121,A115)</f>
        <v>3</v>
      </c>
      <c r="D190" s="87"/>
    </row>
    <row r="191" spans="1:4" s="31" customFormat="1" x14ac:dyDescent="0.25">
      <c r="A191" s="28"/>
      <c r="B191" s="29"/>
      <c r="C191" s="51"/>
      <c r="D191" s="30"/>
    </row>
    <row r="192" spans="1:4" s="31" customFormat="1" x14ac:dyDescent="0.25">
      <c r="A192" s="96" t="s">
        <v>45</v>
      </c>
      <c r="B192" s="97"/>
      <c r="C192" s="50" t="s">
        <v>20</v>
      </c>
      <c r="D192" s="20" t="s">
        <v>21</v>
      </c>
    </row>
    <row r="193" spans="1:4" x14ac:dyDescent="0.25">
      <c r="A193" s="83" t="s">
        <v>119</v>
      </c>
      <c r="B193" s="64" t="s">
        <v>87</v>
      </c>
      <c r="C193" s="35">
        <f>COUNTIF(Textual!$BM$3:$BM$297,3)</f>
        <v>6</v>
      </c>
      <c r="D193" s="23">
        <f>C193/$C$62</f>
        <v>1</v>
      </c>
    </row>
    <row r="194" spans="1:4" x14ac:dyDescent="0.25">
      <c r="A194" s="84"/>
      <c r="B194" s="64" t="s">
        <v>88</v>
      </c>
      <c r="C194" s="35">
        <f>COUNTIF(Textual!$BM$3:$BM$297,2)</f>
        <v>0</v>
      </c>
      <c r="D194" s="23">
        <f t="shared" ref="D194:D195" si="19">C194/$C$62</f>
        <v>0</v>
      </c>
    </row>
    <row r="195" spans="1:4" x14ac:dyDescent="0.25">
      <c r="A195" s="85"/>
      <c r="B195" s="63" t="s">
        <v>89</v>
      </c>
      <c r="C195" s="35">
        <f>COUNTIF(Textual!$BM$3:$BM$297,1)</f>
        <v>0</v>
      </c>
      <c r="D195" s="23">
        <f t="shared" si="19"/>
        <v>0</v>
      </c>
    </row>
    <row r="196" spans="1:4" x14ac:dyDescent="0.25">
      <c r="A196" s="25" t="s">
        <v>8</v>
      </c>
      <c r="B196" s="64"/>
      <c r="C196" s="35"/>
      <c r="D196" s="23"/>
    </row>
    <row r="197" spans="1:4" x14ac:dyDescent="0.25">
      <c r="A197" s="26">
        <f>SUM(C193*3+C194*2+C195*1)/$C$62</f>
        <v>3</v>
      </c>
      <c r="B197" s="34" t="s">
        <v>22</v>
      </c>
      <c r="C197" s="35">
        <f>SUM(C193:C196)</f>
        <v>6</v>
      </c>
      <c r="D197" s="23">
        <f>SUM(D193:D196)</f>
        <v>1</v>
      </c>
    </row>
    <row r="198" spans="1:4" x14ac:dyDescent="0.25">
      <c r="A198" s="88" t="s">
        <v>24</v>
      </c>
      <c r="B198" s="89"/>
      <c r="C198" s="86">
        <f>AVERAGE(A125)</f>
        <v>3</v>
      </c>
      <c r="D198" s="87"/>
    </row>
    <row r="199" spans="1:4" x14ac:dyDescent="0.25">
      <c r="A199" s="28"/>
      <c r="B199" s="29"/>
      <c r="C199" s="51"/>
      <c r="D199" s="30"/>
    </row>
    <row r="200" spans="1:4" x14ac:dyDescent="0.25">
      <c r="A200" s="83" t="s">
        <v>120</v>
      </c>
      <c r="B200" s="43" t="s">
        <v>87</v>
      </c>
      <c r="C200" s="35">
        <f>COUNTIF(Textual!$BO$3:$BO$297,3)</f>
        <v>6</v>
      </c>
      <c r="D200" s="23">
        <f>C200/$C$204</f>
        <v>1</v>
      </c>
    </row>
    <row r="201" spans="1:4" x14ac:dyDescent="0.25">
      <c r="A201" s="84"/>
      <c r="B201" s="43" t="s">
        <v>88</v>
      </c>
      <c r="C201" s="35">
        <f>COUNTIF(Textual!$BO$3:$BO$297,2)</f>
        <v>0</v>
      </c>
      <c r="D201" s="23">
        <f>C201/$C$204</f>
        <v>0</v>
      </c>
    </row>
    <row r="202" spans="1:4" x14ac:dyDescent="0.25">
      <c r="A202" s="85"/>
      <c r="B202" s="44" t="s">
        <v>89</v>
      </c>
      <c r="C202" s="35">
        <f>COUNTIF(Textual!$BO$3:$BO$297,1)</f>
        <v>0</v>
      </c>
      <c r="D202" s="23">
        <f>C202/$C$204</f>
        <v>0</v>
      </c>
    </row>
    <row r="203" spans="1:4" x14ac:dyDescent="0.25">
      <c r="A203" s="25" t="s">
        <v>8</v>
      </c>
      <c r="B203" s="22"/>
      <c r="C203" s="35"/>
      <c r="D203" s="23"/>
    </row>
    <row r="204" spans="1:4" x14ac:dyDescent="0.25">
      <c r="A204" s="26">
        <f>SUM(C200*3+C201*2+C202*1)/$C$204</f>
        <v>3</v>
      </c>
      <c r="B204" s="34" t="s">
        <v>22</v>
      </c>
      <c r="C204" s="35">
        <f>SUM(C200:C203)</f>
        <v>6</v>
      </c>
      <c r="D204" s="23">
        <f>SUM(D200:D203)</f>
        <v>1</v>
      </c>
    </row>
    <row r="205" spans="1:4" s="31" customFormat="1" x14ac:dyDescent="0.25">
      <c r="A205" s="28"/>
      <c r="B205" s="29"/>
      <c r="C205" s="51"/>
      <c r="D205" s="30"/>
    </row>
    <row r="206" spans="1:4" x14ac:dyDescent="0.25">
      <c r="A206" s="83" t="s">
        <v>121</v>
      </c>
      <c r="B206" s="43" t="s">
        <v>87</v>
      </c>
      <c r="C206" s="35">
        <f>COUNTIF(Textual!$BQ$3:$BQ$297,3)</f>
        <v>6</v>
      </c>
      <c r="D206" s="23">
        <f>C206/$C$210</f>
        <v>1</v>
      </c>
    </row>
    <row r="207" spans="1:4" x14ac:dyDescent="0.25">
      <c r="A207" s="84"/>
      <c r="B207" s="43" t="s">
        <v>88</v>
      </c>
      <c r="C207" s="35">
        <f>COUNTIF(Textual!$BQ$3:$BQ$297,2)</f>
        <v>0</v>
      </c>
      <c r="D207" s="23">
        <f>C207/$C$210</f>
        <v>0</v>
      </c>
    </row>
    <row r="208" spans="1:4" x14ac:dyDescent="0.25">
      <c r="A208" s="85"/>
      <c r="B208" s="44" t="s">
        <v>89</v>
      </c>
      <c r="C208" s="35">
        <f>COUNTIF(Textual!$BQ$3:$BQ$297,1)</f>
        <v>0</v>
      </c>
      <c r="D208" s="23">
        <f>C208/$C$210</f>
        <v>0</v>
      </c>
    </row>
    <row r="209" spans="1:4" x14ac:dyDescent="0.25">
      <c r="A209" s="25" t="s">
        <v>8</v>
      </c>
      <c r="B209" s="22"/>
      <c r="C209" s="35"/>
      <c r="D209" s="23"/>
    </row>
    <row r="210" spans="1:4" x14ac:dyDescent="0.25">
      <c r="A210" s="26">
        <f>SUM(C206*3+C207*2+C208*1)/$C$210</f>
        <v>3</v>
      </c>
      <c r="B210" s="34" t="s">
        <v>22</v>
      </c>
      <c r="C210" s="35">
        <f>SUM(C206:C209)</f>
        <v>6</v>
      </c>
      <c r="D210" s="23">
        <f>SUM(D206:D209)</f>
        <v>1</v>
      </c>
    </row>
    <row r="211" spans="1:4" s="31" customFormat="1" x14ac:dyDescent="0.25">
      <c r="A211" s="28"/>
      <c r="B211" s="29"/>
      <c r="C211" s="51"/>
      <c r="D211" s="30"/>
    </row>
    <row r="212" spans="1:4" s="31" customFormat="1" x14ac:dyDescent="0.25">
      <c r="A212" s="88" t="s">
        <v>25</v>
      </c>
      <c r="B212" s="89"/>
      <c r="C212" s="86">
        <f>AVERAGE(A210,A204)</f>
        <v>3</v>
      </c>
      <c r="D212" s="87"/>
    </row>
    <row r="213" spans="1:4" x14ac:dyDescent="0.25">
      <c r="A213" s="28"/>
      <c r="B213" s="29"/>
      <c r="C213" s="51"/>
      <c r="D213" s="30"/>
    </row>
    <row r="214" spans="1:4" s="74" customFormat="1" x14ac:dyDescent="0.25">
      <c r="A214" s="36" t="s">
        <v>159</v>
      </c>
      <c r="B214" s="29"/>
      <c r="C214" s="95">
        <f>SUM(A6,A12,A18,A24,A30,A36,A42,A48,A56,A62,A68,A74,A80,A86,A92,A101,A107,A113,A119,A125,A134,A140,A151,A157,A163,A170,A176,A182,A188,A197,A204,A210)</f>
        <v>90.666666666666671</v>
      </c>
      <c r="D214" s="95"/>
    </row>
    <row r="215" spans="1:4" s="31" customFormat="1" x14ac:dyDescent="0.25">
      <c r="A215" s="28"/>
      <c r="B215" s="29"/>
      <c r="C215" s="51"/>
      <c r="D215" s="30"/>
    </row>
    <row r="216" spans="1:4" s="31" customFormat="1" x14ac:dyDescent="0.25">
      <c r="A216" s="36" t="s">
        <v>10</v>
      </c>
      <c r="B216" s="29"/>
      <c r="C216" s="51"/>
      <c r="D216" s="30"/>
    </row>
    <row r="217" spans="1:4" s="31" customFormat="1" ht="27" customHeight="1" x14ac:dyDescent="0.25">
      <c r="A217" s="101" t="s">
        <v>0</v>
      </c>
      <c r="B217" s="102"/>
      <c r="C217" s="53" t="s">
        <v>20</v>
      </c>
      <c r="D217" s="20" t="s">
        <v>21</v>
      </c>
    </row>
    <row r="218" spans="1:4" x14ac:dyDescent="0.25">
      <c r="A218" s="90" t="s">
        <v>26</v>
      </c>
      <c r="B218" s="91"/>
      <c r="C218" s="35">
        <f>COUNTIF(Numerical!$AW$3:$AW$9,4)</f>
        <v>6</v>
      </c>
      <c r="D218" s="23">
        <f>C218/$C$222</f>
        <v>1</v>
      </c>
    </row>
    <row r="219" spans="1:4" x14ac:dyDescent="0.25">
      <c r="A219" s="103" t="s">
        <v>27</v>
      </c>
      <c r="B219" s="104"/>
      <c r="C219" s="35">
        <f>COUNTIF(Numerical!$AW$3:$AW$9,3)</f>
        <v>0</v>
      </c>
      <c r="D219" s="23">
        <f>C219/$C$222</f>
        <v>0</v>
      </c>
    </row>
    <row r="220" spans="1:4" x14ac:dyDescent="0.25">
      <c r="A220" s="98" t="s">
        <v>28</v>
      </c>
      <c r="B220" s="79"/>
      <c r="C220" s="35">
        <f>COUNTIF(Numerical!$AW$3:$AW$9,2)</f>
        <v>0</v>
      </c>
      <c r="D220" s="23">
        <f>C220/$C$222</f>
        <v>0</v>
      </c>
    </row>
    <row r="221" spans="1:4" x14ac:dyDescent="0.25">
      <c r="A221" s="98" t="s">
        <v>29</v>
      </c>
      <c r="B221" s="89"/>
      <c r="C221" s="35">
        <f>COUNTIF(Numerical!$AW$3:$AW$9,1)</f>
        <v>0</v>
      </c>
      <c r="D221" s="23">
        <f>C221/$C$222</f>
        <v>0</v>
      </c>
    </row>
    <row r="222" spans="1:4" x14ac:dyDescent="0.25">
      <c r="A222" s="28"/>
      <c r="B222" s="38" t="s">
        <v>22</v>
      </c>
      <c r="C222" s="35">
        <f>SUM(C218:C221)</f>
        <v>6</v>
      </c>
      <c r="D222" s="23">
        <f>SUM(D218:D221)</f>
        <v>1</v>
      </c>
    </row>
    <row r="223" spans="1:4" x14ac:dyDescent="0.25">
      <c r="A223" s="28"/>
      <c r="B223" s="39" t="s">
        <v>8</v>
      </c>
      <c r="C223" s="86">
        <f>SUM(C218*4+C219*3+C220*2+C221*1)/C222</f>
        <v>4</v>
      </c>
      <c r="D223" s="87"/>
    </row>
    <row r="224" spans="1:4" x14ac:dyDescent="0.25">
      <c r="A224" s="28"/>
      <c r="B224" s="40"/>
      <c r="C224" s="54"/>
      <c r="D224" s="41"/>
    </row>
    <row r="225" spans="1:4" s="31" customFormat="1" x14ac:dyDescent="0.25">
      <c r="A225" s="101" t="s">
        <v>1</v>
      </c>
      <c r="B225" s="102"/>
      <c r="C225" s="55" t="s">
        <v>20</v>
      </c>
      <c r="D225" s="37" t="s">
        <v>21</v>
      </c>
    </row>
    <row r="226" spans="1:4" x14ac:dyDescent="0.25">
      <c r="A226" s="98" t="s">
        <v>30</v>
      </c>
      <c r="B226" s="79"/>
      <c r="C226" s="35">
        <f>COUNTIF(Numerical!$AX$3:$AX$9,4)</f>
        <v>6</v>
      </c>
      <c r="D226" s="23">
        <f>C226/$C$230</f>
        <v>1</v>
      </c>
    </row>
    <row r="227" spans="1:4" x14ac:dyDescent="0.25">
      <c r="A227" s="98" t="s">
        <v>31</v>
      </c>
      <c r="B227" s="79"/>
      <c r="C227" s="35">
        <f>COUNTIF(Numerical!$AX$3:$AX$9,3)</f>
        <v>0</v>
      </c>
      <c r="D227" s="23">
        <f>C227/$C$230</f>
        <v>0</v>
      </c>
    </row>
    <row r="228" spans="1:4" x14ac:dyDescent="0.25">
      <c r="A228" s="98" t="s">
        <v>32</v>
      </c>
      <c r="B228" s="79"/>
      <c r="C228" s="35">
        <f>COUNTIF(Numerical!$AX$3:$AX$9,2)</f>
        <v>0</v>
      </c>
      <c r="D228" s="23">
        <f>C228/$C$230</f>
        <v>0</v>
      </c>
    </row>
    <row r="229" spans="1:4" x14ac:dyDescent="0.25">
      <c r="A229" s="98" t="s">
        <v>33</v>
      </c>
      <c r="B229" s="79"/>
      <c r="C229" s="35">
        <f>COUNTIF(Numerical!$AX$3:$AX$9,1)</f>
        <v>0</v>
      </c>
      <c r="D229" s="23">
        <f>C229/$C$230</f>
        <v>0</v>
      </c>
    </row>
    <row r="230" spans="1:4" x14ac:dyDescent="0.25">
      <c r="A230" s="28"/>
      <c r="B230" s="27" t="s">
        <v>22</v>
      </c>
      <c r="C230" s="35">
        <f>SUM(C226:C229)</f>
        <v>6</v>
      </c>
      <c r="D230" s="23">
        <f>SUM(D226:D229)</f>
        <v>1</v>
      </c>
    </row>
    <row r="231" spans="1:4" x14ac:dyDescent="0.25">
      <c r="A231" s="28"/>
      <c r="B231" s="39" t="s">
        <v>8</v>
      </c>
      <c r="C231" s="86">
        <f>SUM(C226*4+C227*3+C228*2+C229*1)/C230</f>
        <v>4</v>
      </c>
      <c r="D231" s="87"/>
    </row>
    <row r="232" spans="1:4" x14ac:dyDescent="0.25">
      <c r="A232" s="28"/>
      <c r="B232" s="40"/>
      <c r="C232" s="28"/>
      <c r="D232" s="41"/>
    </row>
    <row r="234" spans="1:4" s="31" customFormat="1" x14ac:dyDescent="0.25">
      <c r="A234" s="28"/>
      <c r="B234" s="29"/>
      <c r="C234" s="51"/>
      <c r="D234" s="30"/>
    </row>
    <row r="235" spans="1:4" s="31" customFormat="1" x14ac:dyDescent="0.25">
      <c r="A235" s="36" t="s">
        <v>10</v>
      </c>
      <c r="B235" s="29"/>
      <c r="C235" s="51"/>
      <c r="D235" s="30"/>
    </row>
    <row r="236" spans="1:4" s="31" customFormat="1" ht="27" customHeight="1" x14ac:dyDescent="0.25">
      <c r="A236" s="99" t="s">
        <v>2</v>
      </c>
      <c r="B236" s="100"/>
      <c r="C236" s="55" t="s">
        <v>20</v>
      </c>
      <c r="D236" s="37" t="s">
        <v>21</v>
      </c>
    </row>
    <row r="237" spans="1:4" ht="42" customHeight="1" x14ac:dyDescent="0.25">
      <c r="A237" s="78" t="s">
        <v>34</v>
      </c>
      <c r="B237" s="79"/>
      <c r="C237" s="35">
        <f>COUNTIF(Numerical!$AY$3:$AY$9,3)</f>
        <v>6</v>
      </c>
      <c r="D237" s="23">
        <f>C237/$C$240</f>
        <v>1</v>
      </c>
    </row>
    <row r="238" spans="1:4" ht="42" customHeight="1" x14ac:dyDescent="0.25">
      <c r="A238" s="78" t="s">
        <v>148</v>
      </c>
      <c r="B238" s="79"/>
      <c r="C238" s="35">
        <f>COUNTIF(Numerical!$AY$3:$AY$9,2)</f>
        <v>0</v>
      </c>
      <c r="D238" s="23">
        <f>C238/$C$240</f>
        <v>0</v>
      </c>
    </row>
    <row r="239" spans="1:4" ht="42" customHeight="1" x14ac:dyDescent="0.25">
      <c r="A239" s="78" t="s">
        <v>147</v>
      </c>
      <c r="B239" s="79"/>
      <c r="C239" s="35">
        <f>COUNTIF(Numerical!$AY$3:$AY$9,1)</f>
        <v>0</v>
      </c>
      <c r="D239" s="23">
        <f>C239/$C$240</f>
        <v>0</v>
      </c>
    </row>
    <row r="240" spans="1:4" x14ac:dyDescent="0.25">
      <c r="A240" s="28"/>
      <c r="B240" s="38" t="s">
        <v>22</v>
      </c>
      <c r="C240" s="35">
        <f>SUM(C237:C239)</f>
        <v>6</v>
      </c>
      <c r="D240" s="23">
        <f>SUM(D237:D239)</f>
        <v>1</v>
      </c>
    </row>
    <row r="241" spans="1:4" x14ac:dyDescent="0.25">
      <c r="B241" s="39" t="s">
        <v>8</v>
      </c>
      <c r="C241" s="86">
        <f>SUM(C237*3+C238*2+C239*1)/C240</f>
        <v>3</v>
      </c>
      <c r="D241" s="87"/>
    </row>
    <row r="243" spans="1:4" x14ac:dyDescent="0.25">
      <c r="A243" s="88" t="s">
        <v>35</v>
      </c>
      <c r="B243" s="89"/>
      <c r="C243" s="86">
        <f>AVERAGE(C223,C231,C241)</f>
        <v>3.6666666666666665</v>
      </c>
      <c r="D243" s="87"/>
    </row>
  </sheetData>
  <mergeCells count="68">
    <mergeCell ref="A103:A105"/>
    <mergeCell ref="A94:B94"/>
    <mergeCell ref="C190:D190"/>
    <mergeCell ref="C94:D94"/>
    <mergeCell ref="A127:B127"/>
    <mergeCell ref="C127:D127"/>
    <mergeCell ref="A97:A99"/>
    <mergeCell ref="A96:B96"/>
    <mergeCell ref="A146:B146"/>
    <mergeCell ref="A129:B129"/>
    <mergeCell ref="A178:A180"/>
    <mergeCell ref="A184:A186"/>
    <mergeCell ref="A190:B190"/>
    <mergeCell ref="A109:A111"/>
    <mergeCell ref="A115:A117"/>
    <mergeCell ref="A26:A28"/>
    <mergeCell ref="A38:A40"/>
    <mergeCell ref="A44:A46"/>
    <mergeCell ref="A52:A54"/>
    <mergeCell ref="A58:A60"/>
    <mergeCell ref="A32:A34"/>
    <mergeCell ref="A51:B51"/>
    <mergeCell ref="A1:B1"/>
    <mergeCell ref="A2:A4"/>
    <mergeCell ref="A8:A10"/>
    <mergeCell ref="A14:A16"/>
    <mergeCell ref="A20:A22"/>
    <mergeCell ref="A226:B226"/>
    <mergeCell ref="A217:B217"/>
    <mergeCell ref="A212:B212"/>
    <mergeCell ref="A200:A202"/>
    <mergeCell ref="A206:A208"/>
    <mergeCell ref="A219:B219"/>
    <mergeCell ref="A220:B220"/>
    <mergeCell ref="A221:B221"/>
    <mergeCell ref="A225:B225"/>
    <mergeCell ref="A239:B239"/>
    <mergeCell ref="C241:D241"/>
    <mergeCell ref="A243:B243"/>
    <mergeCell ref="C243:D243"/>
    <mergeCell ref="A227:B227"/>
    <mergeCell ref="A228:B228"/>
    <mergeCell ref="A229:B229"/>
    <mergeCell ref="C231:D231"/>
    <mergeCell ref="A236:B236"/>
    <mergeCell ref="A237:B237"/>
    <mergeCell ref="A238:B238"/>
    <mergeCell ref="C223:D223"/>
    <mergeCell ref="A121:A123"/>
    <mergeCell ref="A198:B198"/>
    <mergeCell ref="C198:D198"/>
    <mergeCell ref="C212:D212"/>
    <mergeCell ref="A218:B218"/>
    <mergeCell ref="A193:A195"/>
    <mergeCell ref="A130:A132"/>
    <mergeCell ref="A136:A138"/>
    <mergeCell ref="A147:A149"/>
    <mergeCell ref="A153:A155"/>
    <mergeCell ref="C214:D214"/>
    <mergeCell ref="A192:B192"/>
    <mergeCell ref="A159:A161"/>
    <mergeCell ref="A166:A168"/>
    <mergeCell ref="A172:A174"/>
    <mergeCell ref="A64:A66"/>
    <mergeCell ref="A70:A72"/>
    <mergeCell ref="A76:A78"/>
    <mergeCell ref="A82:A84"/>
    <mergeCell ref="A88:A90"/>
  </mergeCells>
  <printOptions horizontalCentered="1" gridLines="1"/>
  <pageMargins left="0.25" right="0.25" top="1.5" bottom="0.75" header="0.5" footer="0.5"/>
  <pageSetup scale="98" orientation="portrait"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Serif,Bold"Fall 2020
</oddHeader>
    <oddFooter>&amp;C&amp;"MS Sans Serif,Bold"3 Target, 2 Acceptable, 1 Unacceptable</oddFooter>
  </headerFooter>
  <rowBreaks count="5" manualBreakCount="5">
    <brk id="50" max="16383" man="1"/>
    <brk id="95" max="16383" man="1"/>
    <brk id="145" max="16383" man="1"/>
    <brk id="190" max="16383" man="1"/>
    <brk id="2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
  <sheetViews>
    <sheetView view="pageLayout" topLeftCell="AM1" zoomScaleNormal="100" workbookViewId="0">
      <selection activeCell="AY4" sqref="AY4"/>
    </sheetView>
  </sheetViews>
  <sheetFormatPr defaultColWidth="10.7109375" defaultRowHeight="10.199999999999999" x14ac:dyDescent="0.2"/>
  <cols>
    <col min="1" max="1" width="7.42578125" style="5" bestFit="1" customWidth="1"/>
    <col min="2" max="8" width="5.7109375" style="5" bestFit="1" customWidth="1"/>
    <col min="9" max="9" width="6.7109375" style="5" bestFit="1" customWidth="1"/>
    <col min="10" max="16" width="5.7109375" style="5" customWidth="1"/>
    <col min="17" max="17" width="6.85546875" style="5" customWidth="1"/>
    <col min="18" max="18" width="3" style="5" customWidth="1"/>
    <col min="19" max="19" width="7.85546875" style="5" customWidth="1"/>
    <col min="20" max="23" width="6.42578125" style="5" customWidth="1"/>
    <col min="24" max="24" width="12.140625" style="5" customWidth="1"/>
    <col min="25" max="25" width="2.7109375" style="5" customWidth="1"/>
    <col min="26" max="34" width="7.28515625" style="5" customWidth="1"/>
    <col min="35" max="35" width="14" style="5" customWidth="1"/>
    <col min="36" max="36" width="3.42578125" style="5" customWidth="1"/>
    <col min="37" max="37" width="8.85546875" style="5" customWidth="1"/>
    <col min="38" max="39" width="8.28515625" style="5" customWidth="1"/>
    <col min="40" max="40" width="10.140625" style="5" customWidth="1"/>
    <col min="41" max="41" width="2.42578125" style="5" customWidth="1"/>
    <col min="42" max="42" width="12.7109375" style="5" customWidth="1"/>
    <col min="43" max="43" width="3" style="5" customWidth="1"/>
    <col min="44" max="44" width="11.28515625" style="8" bestFit="1" customWidth="1"/>
    <col min="45" max="45" width="17" style="5" bestFit="1" customWidth="1"/>
    <col min="46" max="46" width="15.140625" style="5" bestFit="1" customWidth="1"/>
    <col min="47" max="47" width="10.85546875" style="5" customWidth="1"/>
    <col min="48" max="48" width="1.85546875" style="5" customWidth="1"/>
    <col min="49" max="49" width="5.7109375" style="5" bestFit="1" customWidth="1"/>
    <col min="50" max="50" width="5.7109375" style="8" bestFit="1" customWidth="1"/>
    <col min="51" max="51" width="5.7109375" style="5" bestFit="1" customWidth="1"/>
    <col min="52" max="52" width="13.7109375" style="5" customWidth="1"/>
    <col min="53" max="53" width="5.7109375" style="5" bestFit="1" customWidth="1"/>
    <col min="54" max="54" width="7.28515625" style="5" bestFit="1" customWidth="1"/>
    <col min="55" max="243" width="10.7109375" style="9"/>
    <col min="244" max="244" width="3.140625" style="9" bestFit="1" customWidth="1"/>
    <col min="245" max="245" width="17" style="9" bestFit="1" customWidth="1"/>
    <col min="246" max="246" width="17.7109375" style="9" customWidth="1"/>
    <col min="247" max="247" width="9.85546875" style="9" customWidth="1"/>
    <col min="248" max="248" width="10.85546875" style="9" customWidth="1"/>
    <col min="249" max="249" width="32.42578125" style="9" bestFit="1" customWidth="1"/>
    <col min="250" max="259" width="16" style="9" customWidth="1"/>
    <col min="260" max="260" width="14.140625" style="9" bestFit="1" customWidth="1"/>
    <col min="261" max="261" width="13.42578125" style="9" bestFit="1" customWidth="1"/>
    <col min="262" max="262" width="15.42578125" style="9" bestFit="1" customWidth="1"/>
    <col min="263" max="263" width="13.42578125" style="9" bestFit="1" customWidth="1"/>
    <col min="264" max="264" width="14.7109375" style="9" customWidth="1"/>
    <col min="265" max="274" width="16" style="9" customWidth="1"/>
    <col min="275" max="275" width="13.85546875" style="9" customWidth="1"/>
    <col min="276" max="276" width="13.42578125" style="9" customWidth="1"/>
    <col min="277" max="277" width="12.7109375" style="9" customWidth="1"/>
    <col min="278" max="278" width="15.7109375" style="9" bestFit="1" customWidth="1"/>
    <col min="279" max="279" width="14.140625" style="9" customWidth="1"/>
    <col min="280" max="280" width="15.85546875" style="9" bestFit="1" customWidth="1"/>
    <col min="281" max="281" width="13.85546875" style="9" bestFit="1" customWidth="1"/>
    <col min="282" max="282" width="12.85546875" style="9" customWidth="1"/>
    <col min="283" max="283" width="16" style="9" customWidth="1"/>
    <col min="284" max="284" width="11.42578125" style="9" bestFit="1" customWidth="1"/>
    <col min="285" max="285" width="14.85546875" style="9" bestFit="1" customWidth="1"/>
    <col min="286" max="286" width="13.85546875" style="9" bestFit="1" customWidth="1"/>
    <col min="287" max="287" width="13.85546875" style="9" customWidth="1"/>
    <col min="288" max="288" width="13.85546875" style="9" bestFit="1" customWidth="1"/>
    <col min="289" max="289" width="16" style="9" customWidth="1"/>
    <col min="290" max="290" width="13" style="9" customWidth="1"/>
    <col min="291" max="291" width="13.42578125" style="9" bestFit="1" customWidth="1"/>
    <col min="292" max="292" width="10.7109375" style="9" bestFit="1" customWidth="1"/>
    <col min="293" max="293" width="12" style="9" bestFit="1" customWidth="1"/>
    <col min="294" max="294" width="14.7109375" style="9" bestFit="1" customWidth="1"/>
    <col min="295" max="295" width="15.28515625" style="9" customWidth="1"/>
    <col min="296" max="296" width="12.28515625" style="9" customWidth="1"/>
    <col min="297" max="297" width="8" style="9" bestFit="1" customWidth="1"/>
    <col min="298" max="299" width="13" style="9" bestFit="1" customWidth="1"/>
    <col min="300" max="300" width="8.85546875" style="9" bestFit="1" customWidth="1"/>
    <col min="301" max="301" width="16" style="9" customWidth="1"/>
    <col min="302" max="302" width="11.28515625" style="9" customWidth="1"/>
    <col min="303" max="303" width="13" style="9" bestFit="1" customWidth="1"/>
    <col min="304" max="304" width="14.42578125" style="9" customWidth="1"/>
    <col min="305" max="305" width="13" style="9" bestFit="1" customWidth="1"/>
    <col min="306" max="306" width="16" style="9" customWidth="1"/>
    <col min="307" max="307" width="11" style="9" bestFit="1" customWidth="1"/>
    <col min="308" max="308" width="12.140625" style="9" bestFit="1" customWidth="1"/>
    <col min="309" max="309" width="13.7109375" style="9" bestFit="1" customWidth="1"/>
    <col min="310" max="499" width="10.7109375" style="9"/>
    <col min="500" max="500" width="3.140625" style="9" bestFit="1" customWidth="1"/>
    <col min="501" max="501" width="17" style="9" bestFit="1" customWidth="1"/>
    <col min="502" max="502" width="17.7109375" style="9" customWidth="1"/>
    <col min="503" max="503" width="9.85546875" style="9" customWidth="1"/>
    <col min="504" max="504" width="10.85546875" style="9" customWidth="1"/>
    <col min="505" max="505" width="32.42578125" style="9" bestFit="1" customWidth="1"/>
    <col min="506" max="515" width="16" style="9" customWidth="1"/>
    <col min="516" max="516" width="14.140625" style="9" bestFit="1" customWidth="1"/>
    <col min="517" max="517" width="13.42578125" style="9" bestFit="1" customWidth="1"/>
    <col min="518" max="518" width="15.42578125" style="9" bestFit="1" customWidth="1"/>
    <col min="519" max="519" width="13.42578125" style="9" bestFit="1" customWidth="1"/>
    <col min="520" max="520" width="14.7109375" style="9" customWidth="1"/>
    <col min="521" max="530" width="16" style="9" customWidth="1"/>
    <col min="531" max="531" width="13.85546875" style="9" customWidth="1"/>
    <col min="532" max="532" width="13.42578125" style="9" customWidth="1"/>
    <col min="533" max="533" width="12.7109375" style="9" customWidth="1"/>
    <col min="534" max="534" width="15.7109375" style="9" bestFit="1" customWidth="1"/>
    <col min="535" max="535" width="14.140625" style="9" customWidth="1"/>
    <col min="536" max="536" width="15.85546875" style="9" bestFit="1" customWidth="1"/>
    <col min="537" max="537" width="13.85546875" style="9" bestFit="1" customWidth="1"/>
    <col min="538" max="538" width="12.85546875" style="9" customWidth="1"/>
    <col min="539" max="539" width="16" style="9" customWidth="1"/>
    <col min="540" max="540" width="11.42578125" style="9" bestFit="1" customWidth="1"/>
    <col min="541" max="541" width="14.85546875" style="9" bestFit="1" customWidth="1"/>
    <col min="542" max="542" width="13.85546875" style="9" bestFit="1" customWidth="1"/>
    <col min="543" max="543" width="13.85546875" style="9" customWidth="1"/>
    <col min="544" max="544" width="13.85546875" style="9" bestFit="1" customWidth="1"/>
    <col min="545" max="545" width="16" style="9" customWidth="1"/>
    <col min="546" max="546" width="13" style="9" customWidth="1"/>
    <col min="547" max="547" width="13.42578125" style="9" bestFit="1" customWidth="1"/>
    <col min="548" max="548" width="10.7109375" style="9" bestFit="1" customWidth="1"/>
    <col min="549" max="549" width="12" style="9" bestFit="1" customWidth="1"/>
    <col min="550" max="550" width="14.7109375" style="9" bestFit="1" customWidth="1"/>
    <col min="551" max="551" width="15.28515625" style="9" customWidth="1"/>
    <col min="552" max="552" width="12.28515625" style="9" customWidth="1"/>
    <col min="553" max="553" width="8" style="9" bestFit="1" customWidth="1"/>
    <col min="554" max="555" width="13" style="9" bestFit="1" customWidth="1"/>
    <col min="556" max="556" width="8.85546875" style="9" bestFit="1" customWidth="1"/>
    <col min="557" max="557" width="16" style="9" customWidth="1"/>
    <col min="558" max="558" width="11.28515625" style="9" customWidth="1"/>
    <col min="559" max="559" width="13" style="9" bestFit="1" customWidth="1"/>
    <col min="560" max="560" width="14.42578125" style="9" customWidth="1"/>
    <col min="561" max="561" width="13" style="9" bestFit="1" customWidth="1"/>
    <col min="562" max="562" width="16" style="9" customWidth="1"/>
    <col min="563" max="563" width="11" style="9" bestFit="1" customWidth="1"/>
    <col min="564" max="564" width="12.140625" style="9" bestFit="1" customWidth="1"/>
    <col min="565" max="565" width="13.7109375" style="9" bestFit="1" customWidth="1"/>
    <col min="566" max="755" width="10.7109375" style="9"/>
    <col min="756" max="756" width="3.140625" style="9" bestFit="1" customWidth="1"/>
    <col min="757" max="757" width="17" style="9" bestFit="1" customWidth="1"/>
    <col min="758" max="758" width="17.7109375" style="9" customWidth="1"/>
    <col min="759" max="759" width="9.85546875" style="9" customWidth="1"/>
    <col min="760" max="760" width="10.85546875" style="9" customWidth="1"/>
    <col min="761" max="761" width="32.42578125" style="9" bestFit="1" customWidth="1"/>
    <col min="762" max="771" width="16" style="9" customWidth="1"/>
    <col min="772" max="772" width="14.140625" style="9" bestFit="1" customWidth="1"/>
    <col min="773" max="773" width="13.42578125" style="9" bestFit="1" customWidth="1"/>
    <col min="774" max="774" width="15.42578125" style="9" bestFit="1" customWidth="1"/>
    <col min="775" max="775" width="13.42578125" style="9" bestFit="1" customWidth="1"/>
    <col min="776" max="776" width="14.7109375" style="9" customWidth="1"/>
    <col min="777" max="786" width="16" style="9" customWidth="1"/>
    <col min="787" max="787" width="13.85546875" style="9" customWidth="1"/>
    <col min="788" max="788" width="13.42578125" style="9" customWidth="1"/>
    <col min="789" max="789" width="12.7109375" style="9" customWidth="1"/>
    <col min="790" max="790" width="15.7109375" style="9" bestFit="1" customWidth="1"/>
    <col min="791" max="791" width="14.140625" style="9" customWidth="1"/>
    <col min="792" max="792" width="15.85546875" style="9" bestFit="1" customWidth="1"/>
    <col min="793" max="793" width="13.85546875" style="9" bestFit="1" customWidth="1"/>
    <col min="794" max="794" width="12.85546875" style="9" customWidth="1"/>
    <col min="795" max="795" width="16" style="9" customWidth="1"/>
    <col min="796" max="796" width="11.42578125" style="9" bestFit="1" customWidth="1"/>
    <col min="797" max="797" width="14.85546875" style="9" bestFit="1" customWidth="1"/>
    <col min="798" max="798" width="13.85546875" style="9" bestFit="1" customWidth="1"/>
    <col min="799" max="799" width="13.85546875" style="9" customWidth="1"/>
    <col min="800" max="800" width="13.85546875" style="9" bestFit="1" customWidth="1"/>
    <col min="801" max="801" width="16" style="9" customWidth="1"/>
    <col min="802" max="802" width="13" style="9" customWidth="1"/>
    <col min="803" max="803" width="13.42578125" style="9" bestFit="1" customWidth="1"/>
    <col min="804" max="804" width="10.7109375" style="9" bestFit="1" customWidth="1"/>
    <col min="805" max="805" width="12" style="9" bestFit="1" customWidth="1"/>
    <col min="806" max="806" width="14.7109375" style="9" bestFit="1" customWidth="1"/>
    <col min="807" max="807" width="15.28515625" style="9" customWidth="1"/>
    <col min="808" max="808" width="12.28515625" style="9" customWidth="1"/>
    <col min="809" max="809" width="8" style="9" bestFit="1" customWidth="1"/>
    <col min="810" max="811" width="13" style="9" bestFit="1" customWidth="1"/>
    <col min="812" max="812" width="8.85546875" style="9" bestFit="1" customWidth="1"/>
    <col min="813" max="813" width="16" style="9" customWidth="1"/>
    <col min="814" max="814" width="11.28515625" style="9" customWidth="1"/>
    <col min="815" max="815" width="13" style="9" bestFit="1" customWidth="1"/>
    <col min="816" max="816" width="14.42578125" style="9" customWidth="1"/>
    <col min="817" max="817" width="13" style="9" bestFit="1" customWidth="1"/>
    <col min="818" max="818" width="16" style="9" customWidth="1"/>
    <col min="819" max="819" width="11" style="9" bestFit="1" customWidth="1"/>
    <col min="820" max="820" width="12.140625" style="9" bestFit="1" customWidth="1"/>
    <col min="821" max="821" width="13.7109375" style="9" bestFit="1" customWidth="1"/>
    <col min="822" max="1011" width="10.7109375" style="9"/>
    <col min="1012" max="1012" width="3.140625" style="9" bestFit="1" customWidth="1"/>
    <col min="1013" max="1013" width="17" style="9" bestFit="1" customWidth="1"/>
    <col min="1014" max="1014" width="17.7109375" style="9" customWidth="1"/>
    <col min="1015" max="1015" width="9.85546875" style="9" customWidth="1"/>
    <col min="1016" max="1016" width="10.85546875" style="9" customWidth="1"/>
    <col min="1017" max="1017" width="32.42578125" style="9" bestFit="1" customWidth="1"/>
    <col min="1018" max="1027" width="16" style="9" customWidth="1"/>
    <col min="1028" max="1028" width="14.140625" style="9" bestFit="1" customWidth="1"/>
    <col min="1029" max="1029" width="13.42578125" style="9" bestFit="1" customWidth="1"/>
    <col min="1030" max="1030" width="15.42578125" style="9" bestFit="1" customWidth="1"/>
    <col min="1031" max="1031" width="13.42578125" style="9" bestFit="1" customWidth="1"/>
    <col min="1032" max="1032" width="14.7109375" style="9" customWidth="1"/>
    <col min="1033" max="1042" width="16" style="9" customWidth="1"/>
    <col min="1043" max="1043" width="13.85546875" style="9" customWidth="1"/>
    <col min="1044" max="1044" width="13.42578125" style="9" customWidth="1"/>
    <col min="1045" max="1045" width="12.7109375" style="9" customWidth="1"/>
    <col min="1046" max="1046" width="15.7109375" style="9" bestFit="1" customWidth="1"/>
    <col min="1047" max="1047" width="14.140625" style="9" customWidth="1"/>
    <col min="1048" max="1048" width="15.85546875" style="9" bestFit="1" customWidth="1"/>
    <col min="1049" max="1049" width="13.85546875" style="9" bestFit="1" customWidth="1"/>
    <col min="1050" max="1050" width="12.85546875" style="9" customWidth="1"/>
    <col min="1051" max="1051" width="16" style="9" customWidth="1"/>
    <col min="1052" max="1052" width="11.42578125" style="9" bestFit="1" customWidth="1"/>
    <col min="1053" max="1053" width="14.85546875" style="9" bestFit="1" customWidth="1"/>
    <col min="1054" max="1054" width="13.85546875" style="9" bestFit="1" customWidth="1"/>
    <col min="1055" max="1055" width="13.85546875" style="9" customWidth="1"/>
    <col min="1056" max="1056" width="13.85546875" style="9" bestFit="1" customWidth="1"/>
    <col min="1057" max="1057" width="16" style="9" customWidth="1"/>
    <col min="1058" max="1058" width="13" style="9" customWidth="1"/>
    <col min="1059" max="1059" width="13.42578125" style="9" bestFit="1" customWidth="1"/>
    <col min="1060" max="1060" width="10.7109375" style="9" bestFit="1" customWidth="1"/>
    <col min="1061" max="1061" width="12" style="9" bestFit="1" customWidth="1"/>
    <col min="1062" max="1062" width="14.7109375" style="9" bestFit="1" customWidth="1"/>
    <col min="1063" max="1063" width="15.28515625" style="9" customWidth="1"/>
    <col min="1064" max="1064" width="12.28515625" style="9" customWidth="1"/>
    <col min="1065" max="1065" width="8" style="9" bestFit="1" customWidth="1"/>
    <col min="1066" max="1067" width="13" style="9" bestFit="1" customWidth="1"/>
    <col min="1068" max="1068" width="8.85546875" style="9" bestFit="1" customWidth="1"/>
    <col min="1069" max="1069" width="16" style="9" customWidth="1"/>
    <col min="1070" max="1070" width="11.28515625" style="9" customWidth="1"/>
    <col min="1071" max="1071" width="13" style="9" bestFit="1" customWidth="1"/>
    <col min="1072" max="1072" width="14.42578125" style="9" customWidth="1"/>
    <col min="1073" max="1073" width="13" style="9" bestFit="1" customWidth="1"/>
    <col min="1074" max="1074" width="16" style="9" customWidth="1"/>
    <col min="1075" max="1075" width="11" style="9" bestFit="1" customWidth="1"/>
    <col min="1076" max="1076" width="12.140625" style="9" bestFit="1" customWidth="1"/>
    <col min="1077" max="1077" width="13.7109375" style="9" bestFit="1" customWidth="1"/>
    <col min="1078" max="1267" width="10.7109375" style="9"/>
    <col min="1268" max="1268" width="3.140625" style="9" bestFit="1" customWidth="1"/>
    <col min="1269" max="1269" width="17" style="9" bestFit="1" customWidth="1"/>
    <col min="1270" max="1270" width="17.7109375" style="9" customWidth="1"/>
    <col min="1271" max="1271" width="9.85546875" style="9" customWidth="1"/>
    <col min="1272" max="1272" width="10.85546875" style="9" customWidth="1"/>
    <col min="1273" max="1273" width="32.42578125" style="9" bestFit="1" customWidth="1"/>
    <col min="1274" max="1283" width="16" style="9" customWidth="1"/>
    <col min="1284" max="1284" width="14.140625" style="9" bestFit="1" customWidth="1"/>
    <col min="1285" max="1285" width="13.42578125" style="9" bestFit="1" customWidth="1"/>
    <col min="1286" max="1286" width="15.42578125" style="9" bestFit="1" customWidth="1"/>
    <col min="1287" max="1287" width="13.42578125" style="9" bestFit="1" customWidth="1"/>
    <col min="1288" max="1288" width="14.7109375" style="9" customWidth="1"/>
    <col min="1289" max="1298" width="16" style="9" customWidth="1"/>
    <col min="1299" max="1299" width="13.85546875" style="9" customWidth="1"/>
    <col min="1300" max="1300" width="13.42578125" style="9" customWidth="1"/>
    <col min="1301" max="1301" width="12.7109375" style="9" customWidth="1"/>
    <col min="1302" max="1302" width="15.7109375" style="9" bestFit="1" customWidth="1"/>
    <col min="1303" max="1303" width="14.140625" style="9" customWidth="1"/>
    <col min="1304" max="1304" width="15.85546875" style="9" bestFit="1" customWidth="1"/>
    <col min="1305" max="1305" width="13.85546875" style="9" bestFit="1" customWidth="1"/>
    <col min="1306" max="1306" width="12.85546875" style="9" customWidth="1"/>
    <col min="1307" max="1307" width="16" style="9" customWidth="1"/>
    <col min="1308" max="1308" width="11.42578125" style="9" bestFit="1" customWidth="1"/>
    <col min="1309" max="1309" width="14.85546875" style="9" bestFit="1" customWidth="1"/>
    <col min="1310" max="1310" width="13.85546875" style="9" bestFit="1" customWidth="1"/>
    <col min="1311" max="1311" width="13.85546875" style="9" customWidth="1"/>
    <col min="1312" max="1312" width="13.85546875" style="9" bestFit="1" customWidth="1"/>
    <col min="1313" max="1313" width="16" style="9" customWidth="1"/>
    <col min="1314" max="1314" width="13" style="9" customWidth="1"/>
    <col min="1315" max="1315" width="13.42578125" style="9" bestFit="1" customWidth="1"/>
    <col min="1316" max="1316" width="10.7109375" style="9" bestFit="1" customWidth="1"/>
    <col min="1317" max="1317" width="12" style="9" bestFit="1" customWidth="1"/>
    <col min="1318" max="1318" width="14.7109375" style="9" bestFit="1" customWidth="1"/>
    <col min="1319" max="1319" width="15.28515625" style="9" customWidth="1"/>
    <col min="1320" max="1320" width="12.28515625" style="9" customWidth="1"/>
    <col min="1321" max="1321" width="8" style="9" bestFit="1" customWidth="1"/>
    <col min="1322" max="1323" width="13" style="9" bestFit="1" customWidth="1"/>
    <col min="1324" max="1324" width="8.85546875" style="9" bestFit="1" customWidth="1"/>
    <col min="1325" max="1325" width="16" style="9" customWidth="1"/>
    <col min="1326" max="1326" width="11.28515625" style="9" customWidth="1"/>
    <col min="1327" max="1327" width="13" style="9" bestFit="1" customWidth="1"/>
    <col min="1328" max="1328" width="14.42578125" style="9" customWidth="1"/>
    <col min="1329" max="1329" width="13" style="9" bestFit="1" customWidth="1"/>
    <col min="1330" max="1330" width="16" style="9" customWidth="1"/>
    <col min="1331" max="1331" width="11" style="9" bestFit="1" customWidth="1"/>
    <col min="1332" max="1332" width="12.140625" style="9" bestFit="1" customWidth="1"/>
    <col min="1333" max="1333" width="13.7109375" style="9" bestFit="1" customWidth="1"/>
    <col min="1334" max="1523" width="10.7109375" style="9"/>
    <col min="1524" max="1524" width="3.140625" style="9" bestFit="1" customWidth="1"/>
    <col min="1525" max="1525" width="17" style="9" bestFit="1" customWidth="1"/>
    <col min="1526" max="1526" width="17.7109375" style="9" customWidth="1"/>
    <col min="1527" max="1527" width="9.85546875" style="9" customWidth="1"/>
    <col min="1528" max="1528" width="10.85546875" style="9" customWidth="1"/>
    <col min="1529" max="1529" width="32.42578125" style="9" bestFit="1" customWidth="1"/>
    <col min="1530" max="1539" width="16" style="9" customWidth="1"/>
    <col min="1540" max="1540" width="14.140625" style="9" bestFit="1" customWidth="1"/>
    <col min="1541" max="1541" width="13.42578125" style="9" bestFit="1" customWidth="1"/>
    <col min="1542" max="1542" width="15.42578125" style="9" bestFit="1" customWidth="1"/>
    <col min="1543" max="1543" width="13.42578125" style="9" bestFit="1" customWidth="1"/>
    <col min="1544" max="1544" width="14.7109375" style="9" customWidth="1"/>
    <col min="1545" max="1554" width="16" style="9" customWidth="1"/>
    <col min="1555" max="1555" width="13.85546875" style="9" customWidth="1"/>
    <col min="1556" max="1556" width="13.42578125" style="9" customWidth="1"/>
    <col min="1557" max="1557" width="12.7109375" style="9" customWidth="1"/>
    <col min="1558" max="1558" width="15.7109375" style="9" bestFit="1" customWidth="1"/>
    <col min="1559" max="1559" width="14.140625" style="9" customWidth="1"/>
    <col min="1560" max="1560" width="15.85546875" style="9" bestFit="1" customWidth="1"/>
    <col min="1561" max="1561" width="13.85546875" style="9" bestFit="1" customWidth="1"/>
    <col min="1562" max="1562" width="12.85546875" style="9" customWidth="1"/>
    <col min="1563" max="1563" width="16" style="9" customWidth="1"/>
    <col min="1564" max="1564" width="11.42578125" style="9" bestFit="1" customWidth="1"/>
    <col min="1565" max="1565" width="14.85546875" style="9" bestFit="1" customWidth="1"/>
    <col min="1566" max="1566" width="13.85546875" style="9" bestFit="1" customWidth="1"/>
    <col min="1567" max="1567" width="13.85546875" style="9" customWidth="1"/>
    <col min="1568" max="1568" width="13.85546875" style="9" bestFit="1" customWidth="1"/>
    <col min="1569" max="1569" width="16" style="9" customWidth="1"/>
    <col min="1570" max="1570" width="13" style="9" customWidth="1"/>
    <col min="1571" max="1571" width="13.42578125" style="9" bestFit="1" customWidth="1"/>
    <col min="1572" max="1572" width="10.7109375" style="9" bestFit="1" customWidth="1"/>
    <col min="1573" max="1573" width="12" style="9" bestFit="1" customWidth="1"/>
    <col min="1574" max="1574" width="14.7109375" style="9" bestFit="1" customWidth="1"/>
    <col min="1575" max="1575" width="15.28515625" style="9" customWidth="1"/>
    <col min="1576" max="1576" width="12.28515625" style="9" customWidth="1"/>
    <col min="1577" max="1577" width="8" style="9" bestFit="1" customWidth="1"/>
    <col min="1578" max="1579" width="13" style="9" bestFit="1" customWidth="1"/>
    <col min="1580" max="1580" width="8.85546875" style="9" bestFit="1" customWidth="1"/>
    <col min="1581" max="1581" width="16" style="9" customWidth="1"/>
    <col min="1582" max="1582" width="11.28515625" style="9" customWidth="1"/>
    <col min="1583" max="1583" width="13" style="9" bestFit="1" customWidth="1"/>
    <col min="1584" max="1584" width="14.42578125" style="9" customWidth="1"/>
    <col min="1585" max="1585" width="13" style="9" bestFit="1" customWidth="1"/>
    <col min="1586" max="1586" width="16" style="9" customWidth="1"/>
    <col min="1587" max="1587" width="11" style="9" bestFit="1" customWidth="1"/>
    <col min="1588" max="1588" width="12.140625" style="9" bestFit="1" customWidth="1"/>
    <col min="1589" max="1589" width="13.7109375" style="9" bestFit="1" customWidth="1"/>
    <col min="1590" max="1779" width="10.7109375" style="9"/>
    <col min="1780" max="1780" width="3.140625" style="9" bestFit="1" customWidth="1"/>
    <col min="1781" max="1781" width="17" style="9" bestFit="1" customWidth="1"/>
    <col min="1782" max="1782" width="17.7109375" style="9" customWidth="1"/>
    <col min="1783" max="1783" width="9.85546875" style="9" customWidth="1"/>
    <col min="1784" max="1784" width="10.85546875" style="9" customWidth="1"/>
    <col min="1785" max="1785" width="32.42578125" style="9" bestFit="1" customWidth="1"/>
    <col min="1786" max="1795" width="16" style="9" customWidth="1"/>
    <col min="1796" max="1796" width="14.140625" style="9" bestFit="1" customWidth="1"/>
    <col min="1797" max="1797" width="13.42578125" style="9" bestFit="1" customWidth="1"/>
    <col min="1798" max="1798" width="15.42578125" style="9" bestFit="1" customWidth="1"/>
    <col min="1799" max="1799" width="13.42578125" style="9" bestFit="1" customWidth="1"/>
    <col min="1800" max="1800" width="14.7109375" style="9" customWidth="1"/>
    <col min="1801" max="1810" width="16" style="9" customWidth="1"/>
    <col min="1811" max="1811" width="13.85546875" style="9" customWidth="1"/>
    <col min="1812" max="1812" width="13.42578125" style="9" customWidth="1"/>
    <col min="1813" max="1813" width="12.7109375" style="9" customWidth="1"/>
    <col min="1814" max="1814" width="15.7109375" style="9" bestFit="1" customWidth="1"/>
    <col min="1815" max="1815" width="14.140625" style="9" customWidth="1"/>
    <col min="1816" max="1816" width="15.85546875" style="9" bestFit="1" customWidth="1"/>
    <col min="1817" max="1817" width="13.85546875" style="9" bestFit="1" customWidth="1"/>
    <col min="1818" max="1818" width="12.85546875" style="9" customWidth="1"/>
    <col min="1819" max="1819" width="16" style="9" customWidth="1"/>
    <col min="1820" max="1820" width="11.42578125" style="9" bestFit="1" customWidth="1"/>
    <col min="1821" max="1821" width="14.85546875" style="9" bestFit="1" customWidth="1"/>
    <col min="1822" max="1822" width="13.85546875" style="9" bestFit="1" customWidth="1"/>
    <col min="1823" max="1823" width="13.85546875" style="9" customWidth="1"/>
    <col min="1824" max="1824" width="13.85546875" style="9" bestFit="1" customWidth="1"/>
    <col min="1825" max="1825" width="16" style="9" customWidth="1"/>
    <col min="1826" max="1826" width="13" style="9" customWidth="1"/>
    <col min="1827" max="1827" width="13.42578125" style="9" bestFit="1" customWidth="1"/>
    <col min="1828" max="1828" width="10.7109375" style="9" bestFit="1" customWidth="1"/>
    <col min="1829" max="1829" width="12" style="9" bestFit="1" customWidth="1"/>
    <col min="1830" max="1830" width="14.7109375" style="9" bestFit="1" customWidth="1"/>
    <col min="1831" max="1831" width="15.28515625" style="9" customWidth="1"/>
    <col min="1832" max="1832" width="12.28515625" style="9" customWidth="1"/>
    <col min="1833" max="1833" width="8" style="9" bestFit="1" customWidth="1"/>
    <col min="1834" max="1835" width="13" style="9" bestFit="1" customWidth="1"/>
    <col min="1836" max="1836" width="8.85546875" style="9" bestFit="1" customWidth="1"/>
    <col min="1837" max="1837" width="16" style="9" customWidth="1"/>
    <col min="1838" max="1838" width="11.28515625" style="9" customWidth="1"/>
    <col min="1839" max="1839" width="13" style="9" bestFit="1" customWidth="1"/>
    <col min="1840" max="1840" width="14.42578125" style="9" customWidth="1"/>
    <col min="1841" max="1841" width="13" style="9" bestFit="1" customWidth="1"/>
    <col min="1842" max="1842" width="16" style="9" customWidth="1"/>
    <col min="1843" max="1843" width="11" style="9" bestFit="1" customWidth="1"/>
    <col min="1844" max="1844" width="12.140625" style="9" bestFit="1" customWidth="1"/>
    <col min="1845" max="1845" width="13.7109375" style="9" bestFit="1" customWidth="1"/>
    <col min="1846" max="2035" width="10.7109375" style="9"/>
    <col min="2036" max="2036" width="3.140625" style="9" bestFit="1" customWidth="1"/>
    <col min="2037" max="2037" width="17" style="9" bestFit="1" customWidth="1"/>
    <col min="2038" max="2038" width="17.7109375" style="9" customWidth="1"/>
    <col min="2039" max="2039" width="9.85546875" style="9" customWidth="1"/>
    <col min="2040" max="2040" width="10.85546875" style="9" customWidth="1"/>
    <col min="2041" max="2041" width="32.42578125" style="9" bestFit="1" customWidth="1"/>
    <col min="2042" max="2051" width="16" style="9" customWidth="1"/>
    <col min="2052" max="2052" width="14.140625" style="9" bestFit="1" customWidth="1"/>
    <col min="2053" max="2053" width="13.42578125" style="9" bestFit="1" customWidth="1"/>
    <col min="2054" max="2054" width="15.42578125" style="9" bestFit="1" customWidth="1"/>
    <col min="2055" max="2055" width="13.42578125" style="9" bestFit="1" customWidth="1"/>
    <col min="2056" max="2056" width="14.7109375" style="9" customWidth="1"/>
    <col min="2057" max="2066" width="16" style="9" customWidth="1"/>
    <col min="2067" max="2067" width="13.85546875" style="9" customWidth="1"/>
    <col min="2068" max="2068" width="13.42578125" style="9" customWidth="1"/>
    <col min="2069" max="2069" width="12.7109375" style="9" customWidth="1"/>
    <col min="2070" max="2070" width="15.7109375" style="9" bestFit="1" customWidth="1"/>
    <col min="2071" max="2071" width="14.140625" style="9" customWidth="1"/>
    <col min="2072" max="2072" width="15.85546875" style="9" bestFit="1" customWidth="1"/>
    <col min="2073" max="2073" width="13.85546875" style="9" bestFit="1" customWidth="1"/>
    <col min="2074" max="2074" width="12.85546875" style="9" customWidth="1"/>
    <col min="2075" max="2075" width="16" style="9" customWidth="1"/>
    <col min="2076" max="2076" width="11.42578125" style="9" bestFit="1" customWidth="1"/>
    <col min="2077" max="2077" width="14.85546875" style="9" bestFit="1" customWidth="1"/>
    <col min="2078" max="2078" width="13.85546875" style="9" bestFit="1" customWidth="1"/>
    <col min="2079" max="2079" width="13.85546875" style="9" customWidth="1"/>
    <col min="2080" max="2080" width="13.85546875" style="9" bestFit="1" customWidth="1"/>
    <col min="2081" max="2081" width="16" style="9" customWidth="1"/>
    <col min="2082" max="2082" width="13" style="9" customWidth="1"/>
    <col min="2083" max="2083" width="13.42578125" style="9" bestFit="1" customWidth="1"/>
    <col min="2084" max="2084" width="10.7109375" style="9" bestFit="1" customWidth="1"/>
    <col min="2085" max="2085" width="12" style="9" bestFit="1" customWidth="1"/>
    <col min="2086" max="2086" width="14.7109375" style="9" bestFit="1" customWidth="1"/>
    <col min="2087" max="2087" width="15.28515625" style="9" customWidth="1"/>
    <col min="2088" max="2088" width="12.28515625" style="9" customWidth="1"/>
    <col min="2089" max="2089" width="8" style="9" bestFit="1" customWidth="1"/>
    <col min="2090" max="2091" width="13" style="9" bestFit="1" customWidth="1"/>
    <col min="2092" max="2092" width="8.85546875" style="9" bestFit="1" customWidth="1"/>
    <col min="2093" max="2093" width="16" style="9" customWidth="1"/>
    <col min="2094" max="2094" width="11.28515625" style="9" customWidth="1"/>
    <col min="2095" max="2095" width="13" style="9" bestFit="1" customWidth="1"/>
    <col min="2096" max="2096" width="14.42578125" style="9" customWidth="1"/>
    <col min="2097" max="2097" width="13" style="9" bestFit="1" customWidth="1"/>
    <col min="2098" max="2098" width="16" style="9" customWidth="1"/>
    <col min="2099" max="2099" width="11" style="9" bestFit="1" customWidth="1"/>
    <col min="2100" max="2100" width="12.140625" style="9" bestFit="1" customWidth="1"/>
    <col min="2101" max="2101" width="13.7109375" style="9" bestFit="1" customWidth="1"/>
    <col min="2102" max="2291" width="10.7109375" style="9"/>
    <col min="2292" max="2292" width="3.140625" style="9" bestFit="1" customWidth="1"/>
    <col min="2293" max="2293" width="17" style="9" bestFit="1" customWidth="1"/>
    <col min="2294" max="2294" width="17.7109375" style="9" customWidth="1"/>
    <col min="2295" max="2295" width="9.85546875" style="9" customWidth="1"/>
    <col min="2296" max="2296" width="10.85546875" style="9" customWidth="1"/>
    <col min="2297" max="2297" width="32.42578125" style="9" bestFit="1" customWidth="1"/>
    <col min="2298" max="2307" width="16" style="9" customWidth="1"/>
    <col min="2308" max="2308" width="14.140625" style="9" bestFit="1" customWidth="1"/>
    <col min="2309" max="2309" width="13.42578125" style="9" bestFit="1" customWidth="1"/>
    <col min="2310" max="2310" width="15.42578125" style="9" bestFit="1" customWidth="1"/>
    <col min="2311" max="2311" width="13.42578125" style="9" bestFit="1" customWidth="1"/>
    <col min="2312" max="2312" width="14.7109375" style="9" customWidth="1"/>
    <col min="2313" max="2322" width="16" style="9" customWidth="1"/>
    <col min="2323" max="2323" width="13.85546875" style="9" customWidth="1"/>
    <col min="2324" max="2324" width="13.42578125" style="9" customWidth="1"/>
    <col min="2325" max="2325" width="12.7109375" style="9" customWidth="1"/>
    <col min="2326" max="2326" width="15.7109375" style="9" bestFit="1" customWidth="1"/>
    <col min="2327" max="2327" width="14.140625" style="9" customWidth="1"/>
    <col min="2328" max="2328" width="15.85546875" style="9" bestFit="1" customWidth="1"/>
    <col min="2329" max="2329" width="13.85546875" style="9" bestFit="1" customWidth="1"/>
    <col min="2330" max="2330" width="12.85546875" style="9" customWidth="1"/>
    <col min="2331" max="2331" width="16" style="9" customWidth="1"/>
    <col min="2332" max="2332" width="11.42578125" style="9" bestFit="1" customWidth="1"/>
    <col min="2333" max="2333" width="14.85546875" style="9" bestFit="1" customWidth="1"/>
    <col min="2334" max="2334" width="13.85546875" style="9" bestFit="1" customWidth="1"/>
    <col min="2335" max="2335" width="13.85546875" style="9" customWidth="1"/>
    <col min="2336" max="2336" width="13.85546875" style="9" bestFit="1" customWidth="1"/>
    <col min="2337" max="2337" width="16" style="9" customWidth="1"/>
    <col min="2338" max="2338" width="13" style="9" customWidth="1"/>
    <col min="2339" max="2339" width="13.42578125" style="9" bestFit="1" customWidth="1"/>
    <col min="2340" max="2340" width="10.7109375" style="9" bestFit="1" customWidth="1"/>
    <col min="2341" max="2341" width="12" style="9" bestFit="1" customWidth="1"/>
    <col min="2342" max="2342" width="14.7109375" style="9" bestFit="1" customWidth="1"/>
    <col min="2343" max="2343" width="15.28515625" style="9" customWidth="1"/>
    <col min="2344" max="2344" width="12.28515625" style="9" customWidth="1"/>
    <col min="2345" max="2345" width="8" style="9" bestFit="1" customWidth="1"/>
    <col min="2346" max="2347" width="13" style="9" bestFit="1" customWidth="1"/>
    <col min="2348" max="2348" width="8.85546875" style="9" bestFit="1" customWidth="1"/>
    <col min="2349" max="2349" width="16" style="9" customWidth="1"/>
    <col min="2350" max="2350" width="11.28515625" style="9" customWidth="1"/>
    <col min="2351" max="2351" width="13" style="9" bestFit="1" customWidth="1"/>
    <col min="2352" max="2352" width="14.42578125" style="9" customWidth="1"/>
    <col min="2353" max="2353" width="13" style="9" bestFit="1" customWidth="1"/>
    <col min="2354" max="2354" width="16" style="9" customWidth="1"/>
    <col min="2355" max="2355" width="11" style="9" bestFit="1" customWidth="1"/>
    <col min="2356" max="2356" width="12.140625" style="9" bestFit="1" customWidth="1"/>
    <col min="2357" max="2357" width="13.7109375" style="9" bestFit="1" customWidth="1"/>
    <col min="2358" max="2547" width="10.7109375" style="9"/>
    <col min="2548" max="2548" width="3.140625" style="9" bestFit="1" customWidth="1"/>
    <col min="2549" max="2549" width="17" style="9" bestFit="1" customWidth="1"/>
    <col min="2550" max="2550" width="17.7109375" style="9" customWidth="1"/>
    <col min="2551" max="2551" width="9.85546875" style="9" customWidth="1"/>
    <col min="2552" max="2552" width="10.85546875" style="9" customWidth="1"/>
    <col min="2553" max="2553" width="32.42578125" style="9" bestFit="1" customWidth="1"/>
    <col min="2554" max="2563" width="16" style="9" customWidth="1"/>
    <col min="2564" max="2564" width="14.140625" style="9" bestFit="1" customWidth="1"/>
    <col min="2565" max="2565" width="13.42578125" style="9" bestFit="1" customWidth="1"/>
    <col min="2566" max="2566" width="15.42578125" style="9" bestFit="1" customWidth="1"/>
    <col min="2567" max="2567" width="13.42578125" style="9" bestFit="1" customWidth="1"/>
    <col min="2568" max="2568" width="14.7109375" style="9" customWidth="1"/>
    <col min="2569" max="2578" width="16" style="9" customWidth="1"/>
    <col min="2579" max="2579" width="13.85546875" style="9" customWidth="1"/>
    <col min="2580" max="2580" width="13.42578125" style="9" customWidth="1"/>
    <col min="2581" max="2581" width="12.7109375" style="9" customWidth="1"/>
    <col min="2582" max="2582" width="15.7109375" style="9" bestFit="1" customWidth="1"/>
    <col min="2583" max="2583" width="14.140625" style="9" customWidth="1"/>
    <col min="2584" max="2584" width="15.85546875" style="9" bestFit="1" customWidth="1"/>
    <col min="2585" max="2585" width="13.85546875" style="9" bestFit="1" customWidth="1"/>
    <col min="2586" max="2586" width="12.85546875" style="9" customWidth="1"/>
    <col min="2587" max="2587" width="16" style="9" customWidth="1"/>
    <col min="2588" max="2588" width="11.42578125" style="9" bestFit="1" customWidth="1"/>
    <col min="2589" max="2589" width="14.85546875" style="9" bestFit="1" customWidth="1"/>
    <col min="2590" max="2590" width="13.85546875" style="9" bestFit="1" customWidth="1"/>
    <col min="2591" max="2591" width="13.85546875" style="9" customWidth="1"/>
    <col min="2592" max="2592" width="13.85546875" style="9" bestFit="1" customWidth="1"/>
    <col min="2593" max="2593" width="16" style="9" customWidth="1"/>
    <col min="2594" max="2594" width="13" style="9" customWidth="1"/>
    <col min="2595" max="2595" width="13.42578125" style="9" bestFit="1" customWidth="1"/>
    <col min="2596" max="2596" width="10.7109375" style="9" bestFit="1" customWidth="1"/>
    <col min="2597" max="2597" width="12" style="9" bestFit="1" customWidth="1"/>
    <col min="2598" max="2598" width="14.7109375" style="9" bestFit="1" customWidth="1"/>
    <col min="2599" max="2599" width="15.28515625" style="9" customWidth="1"/>
    <col min="2600" max="2600" width="12.28515625" style="9" customWidth="1"/>
    <col min="2601" max="2601" width="8" style="9" bestFit="1" customWidth="1"/>
    <col min="2602" max="2603" width="13" style="9" bestFit="1" customWidth="1"/>
    <col min="2604" max="2604" width="8.85546875" style="9" bestFit="1" customWidth="1"/>
    <col min="2605" max="2605" width="16" style="9" customWidth="1"/>
    <col min="2606" max="2606" width="11.28515625" style="9" customWidth="1"/>
    <col min="2607" max="2607" width="13" style="9" bestFit="1" customWidth="1"/>
    <col min="2608" max="2608" width="14.42578125" style="9" customWidth="1"/>
    <col min="2609" max="2609" width="13" style="9" bestFit="1" customWidth="1"/>
    <col min="2610" max="2610" width="16" style="9" customWidth="1"/>
    <col min="2611" max="2611" width="11" style="9" bestFit="1" customWidth="1"/>
    <col min="2612" max="2612" width="12.140625" style="9" bestFit="1" customWidth="1"/>
    <col min="2613" max="2613" width="13.7109375" style="9" bestFit="1" customWidth="1"/>
    <col min="2614" max="2803" width="10.7109375" style="9"/>
    <col min="2804" max="2804" width="3.140625" style="9" bestFit="1" customWidth="1"/>
    <col min="2805" max="2805" width="17" style="9" bestFit="1" customWidth="1"/>
    <col min="2806" max="2806" width="17.7109375" style="9" customWidth="1"/>
    <col min="2807" max="2807" width="9.85546875" style="9" customWidth="1"/>
    <col min="2808" max="2808" width="10.85546875" style="9" customWidth="1"/>
    <col min="2809" max="2809" width="32.42578125" style="9" bestFit="1" customWidth="1"/>
    <col min="2810" max="2819" width="16" style="9" customWidth="1"/>
    <col min="2820" max="2820" width="14.140625" style="9" bestFit="1" customWidth="1"/>
    <col min="2821" max="2821" width="13.42578125" style="9" bestFit="1" customWidth="1"/>
    <col min="2822" max="2822" width="15.42578125" style="9" bestFit="1" customWidth="1"/>
    <col min="2823" max="2823" width="13.42578125" style="9" bestFit="1" customWidth="1"/>
    <col min="2824" max="2824" width="14.7109375" style="9" customWidth="1"/>
    <col min="2825" max="2834" width="16" style="9" customWidth="1"/>
    <col min="2835" max="2835" width="13.85546875" style="9" customWidth="1"/>
    <col min="2836" max="2836" width="13.42578125" style="9" customWidth="1"/>
    <col min="2837" max="2837" width="12.7109375" style="9" customWidth="1"/>
    <col min="2838" max="2838" width="15.7109375" style="9" bestFit="1" customWidth="1"/>
    <col min="2839" max="2839" width="14.140625" style="9" customWidth="1"/>
    <col min="2840" max="2840" width="15.85546875" style="9" bestFit="1" customWidth="1"/>
    <col min="2841" max="2841" width="13.85546875" style="9" bestFit="1" customWidth="1"/>
    <col min="2842" max="2842" width="12.85546875" style="9" customWidth="1"/>
    <col min="2843" max="2843" width="16" style="9" customWidth="1"/>
    <col min="2844" max="2844" width="11.42578125" style="9" bestFit="1" customWidth="1"/>
    <col min="2845" max="2845" width="14.85546875" style="9" bestFit="1" customWidth="1"/>
    <col min="2846" max="2846" width="13.85546875" style="9" bestFit="1" customWidth="1"/>
    <col min="2847" max="2847" width="13.85546875" style="9" customWidth="1"/>
    <col min="2848" max="2848" width="13.85546875" style="9" bestFit="1" customWidth="1"/>
    <col min="2849" max="2849" width="16" style="9" customWidth="1"/>
    <col min="2850" max="2850" width="13" style="9" customWidth="1"/>
    <col min="2851" max="2851" width="13.42578125" style="9" bestFit="1" customWidth="1"/>
    <col min="2852" max="2852" width="10.7109375" style="9" bestFit="1" customWidth="1"/>
    <col min="2853" max="2853" width="12" style="9" bestFit="1" customWidth="1"/>
    <col min="2854" max="2854" width="14.7109375" style="9" bestFit="1" customWidth="1"/>
    <col min="2855" max="2855" width="15.28515625" style="9" customWidth="1"/>
    <col min="2856" max="2856" width="12.28515625" style="9" customWidth="1"/>
    <col min="2857" max="2857" width="8" style="9" bestFit="1" customWidth="1"/>
    <col min="2858" max="2859" width="13" style="9" bestFit="1" customWidth="1"/>
    <col min="2860" max="2860" width="8.85546875" style="9" bestFit="1" customWidth="1"/>
    <col min="2861" max="2861" width="16" style="9" customWidth="1"/>
    <col min="2862" max="2862" width="11.28515625" style="9" customWidth="1"/>
    <col min="2863" max="2863" width="13" style="9" bestFit="1" customWidth="1"/>
    <col min="2864" max="2864" width="14.42578125" style="9" customWidth="1"/>
    <col min="2865" max="2865" width="13" style="9" bestFit="1" customWidth="1"/>
    <col min="2866" max="2866" width="16" style="9" customWidth="1"/>
    <col min="2867" max="2867" width="11" style="9" bestFit="1" customWidth="1"/>
    <col min="2868" max="2868" width="12.140625" style="9" bestFit="1" customWidth="1"/>
    <col min="2869" max="2869" width="13.7109375" style="9" bestFit="1" customWidth="1"/>
    <col min="2870" max="3059" width="10.7109375" style="9"/>
    <col min="3060" max="3060" width="3.140625" style="9" bestFit="1" customWidth="1"/>
    <col min="3061" max="3061" width="17" style="9" bestFit="1" customWidth="1"/>
    <col min="3062" max="3062" width="17.7109375" style="9" customWidth="1"/>
    <col min="3063" max="3063" width="9.85546875" style="9" customWidth="1"/>
    <col min="3064" max="3064" width="10.85546875" style="9" customWidth="1"/>
    <col min="3065" max="3065" width="32.42578125" style="9" bestFit="1" customWidth="1"/>
    <col min="3066" max="3075" width="16" style="9" customWidth="1"/>
    <col min="3076" max="3076" width="14.140625" style="9" bestFit="1" customWidth="1"/>
    <col min="3077" max="3077" width="13.42578125" style="9" bestFit="1" customWidth="1"/>
    <col min="3078" max="3078" width="15.42578125" style="9" bestFit="1" customWidth="1"/>
    <col min="3079" max="3079" width="13.42578125" style="9" bestFit="1" customWidth="1"/>
    <col min="3080" max="3080" width="14.7109375" style="9" customWidth="1"/>
    <col min="3081" max="3090" width="16" style="9" customWidth="1"/>
    <col min="3091" max="3091" width="13.85546875" style="9" customWidth="1"/>
    <col min="3092" max="3092" width="13.42578125" style="9" customWidth="1"/>
    <col min="3093" max="3093" width="12.7109375" style="9" customWidth="1"/>
    <col min="3094" max="3094" width="15.7109375" style="9" bestFit="1" customWidth="1"/>
    <col min="3095" max="3095" width="14.140625" style="9" customWidth="1"/>
    <col min="3096" max="3096" width="15.85546875" style="9" bestFit="1" customWidth="1"/>
    <col min="3097" max="3097" width="13.85546875" style="9" bestFit="1" customWidth="1"/>
    <col min="3098" max="3098" width="12.85546875" style="9" customWidth="1"/>
    <col min="3099" max="3099" width="16" style="9" customWidth="1"/>
    <col min="3100" max="3100" width="11.42578125" style="9" bestFit="1" customWidth="1"/>
    <col min="3101" max="3101" width="14.85546875" style="9" bestFit="1" customWidth="1"/>
    <col min="3102" max="3102" width="13.85546875" style="9" bestFit="1" customWidth="1"/>
    <col min="3103" max="3103" width="13.85546875" style="9" customWidth="1"/>
    <col min="3104" max="3104" width="13.85546875" style="9" bestFit="1" customWidth="1"/>
    <col min="3105" max="3105" width="16" style="9" customWidth="1"/>
    <col min="3106" max="3106" width="13" style="9" customWidth="1"/>
    <col min="3107" max="3107" width="13.42578125" style="9" bestFit="1" customWidth="1"/>
    <col min="3108" max="3108" width="10.7109375" style="9" bestFit="1" customWidth="1"/>
    <col min="3109" max="3109" width="12" style="9" bestFit="1" customWidth="1"/>
    <col min="3110" max="3110" width="14.7109375" style="9" bestFit="1" customWidth="1"/>
    <col min="3111" max="3111" width="15.28515625" style="9" customWidth="1"/>
    <col min="3112" max="3112" width="12.28515625" style="9" customWidth="1"/>
    <col min="3113" max="3113" width="8" style="9" bestFit="1" customWidth="1"/>
    <col min="3114" max="3115" width="13" style="9" bestFit="1" customWidth="1"/>
    <col min="3116" max="3116" width="8.85546875" style="9" bestFit="1" customWidth="1"/>
    <col min="3117" max="3117" width="16" style="9" customWidth="1"/>
    <col min="3118" max="3118" width="11.28515625" style="9" customWidth="1"/>
    <col min="3119" max="3119" width="13" style="9" bestFit="1" customWidth="1"/>
    <col min="3120" max="3120" width="14.42578125" style="9" customWidth="1"/>
    <col min="3121" max="3121" width="13" style="9" bestFit="1" customWidth="1"/>
    <col min="3122" max="3122" width="16" style="9" customWidth="1"/>
    <col min="3123" max="3123" width="11" style="9" bestFit="1" customWidth="1"/>
    <col min="3124" max="3124" width="12.140625" style="9" bestFit="1" customWidth="1"/>
    <col min="3125" max="3125" width="13.7109375" style="9" bestFit="1" customWidth="1"/>
    <col min="3126" max="3315" width="10.7109375" style="9"/>
    <col min="3316" max="3316" width="3.140625" style="9" bestFit="1" customWidth="1"/>
    <col min="3317" max="3317" width="17" style="9" bestFit="1" customWidth="1"/>
    <col min="3318" max="3318" width="17.7109375" style="9" customWidth="1"/>
    <col min="3319" max="3319" width="9.85546875" style="9" customWidth="1"/>
    <col min="3320" max="3320" width="10.85546875" style="9" customWidth="1"/>
    <col min="3321" max="3321" width="32.42578125" style="9" bestFit="1" customWidth="1"/>
    <col min="3322" max="3331" width="16" style="9" customWidth="1"/>
    <col min="3332" max="3332" width="14.140625" style="9" bestFit="1" customWidth="1"/>
    <col min="3333" max="3333" width="13.42578125" style="9" bestFit="1" customWidth="1"/>
    <col min="3334" max="3334" width="15.42578125" style="9" bestFit="1" customWidth="1"/>
    <col min="3335" max="3335" width="13.42578125" style="9" bestFit="1" customWidth="1"/>
    <col min="3336" max="3336" width="14.7109375" style="9" customWidth="1"/>
    <col min="3337" max="3346" width="16" style="9" customWidth="1"/>
    <col min="3347" max="3347" width="13.85546875" style="9" customWidth="1"/>
    <col min="3348" max="3348" width="13.42578125" style="9" customWidth="1"/>
    <col min="3349" max="3349" width="12.7109375" style="9" customWidth="1"/>
    <col min="3350" max="3350" width="15.7109375" style="9" bestFit="1" customWidth="1"/>
    <col min="3351" max="3351" width="14.140625" style="9" customWidth="1"/>
    <col min="3352" max="3352" width="15.85546875" style="9" bestFit="1" customWidth="1"/>
    <col min="3353" max="3353" width="13.85546875" style="9" bestFit="1" customWidth="1"/>
    <col min="3354" max="3354" width="12.85546875" style="9" customWidth="1"/>
    <col min="3355" max="3355" width="16" style="9" customWidth="1"/>
    <col min="3356" max="3356" width="11.42578125" style="9" bestFit="1" customWidth="1"/>
    <col min="3357" max="3357" width="14.85546875" style="9" bestFit="1" customWidth="1"/>
    <col min="3358" max="3358" width="13.85546875" style="9" bestFit="1" customWidth="1"/>
    <col min="3359" max="3359" width="13.85546875" style="9" customWidth="1"/>
    <col min="3360" max="3360" width="13.85546875" style="9" bestFit="1" customWidth="1"/>
    <col min="3361" max="3361" width="16" style="9" customWidth="1"/>
    <col min="3362" max="3362" width="13" style="9" customWidth="1"/>
    <col min="3363" max="3363" width="13.42578125" style="9" bestFit="1" customWidth="1"/>
    <col min="3364" max="3364" width="10.7109375" style="9" bestFit="1" customWidth="1"/>
    <col min="3365" max="3365" width="12" style="9" bestFit="1" customWidth="1"/>
    <col min="3366" max="3366" width="14.7109375" style="9" bestFit="1" customWidth="1"/>
    <col min="3367" max="3367" width="15.28515625" style="9" customWidth="1"/>
    <col min="3368" max="3368" width="12.28515625" style="9" customWidth="1"/>
    <col min="3369" max="3369" width="8" style="9" bestFit="1" customWidth="1"/>
    <col min="3370" max="3371" width="13" style="9" bestFit="1" customWidth="1"/>
    <col min="3372" max="3372" width="8.85546875" style="9" bestFit="1" customWidth="1"/>
    <col min="3373" max="3373" width="16" style="9" customWidth="1"/>
    <col min="3374" max="3374" width="11.28515625" style="9" customWidth="1"/>
    <col min="3375" max="3375" width="13" style="9" bestFit="1" customWidth="1"/>
    <col min="3376" max="3376" width="14.42578125" style="9" customWidth="1"/>
    <col min="3377" max="3377" width="13" style="9" bestFit="1" customWidth="1"/>
    <col min="3378" max="3378" width="16" style="9" customWidth="1"/>
    <col min="3379" max="3379" width="11" style="9" bestFit="1" customWidth="1"/>
    <col min="3380" max="3380" width="12.140625" style="9" bestFit="1" customWidth="1"/>
    <col min="3381" max="3381" width="13.7109375" style="9" bestFit="1" customWidth="1"/>
    <col min="3382" max="3571" width="10.7109375" style="9"/>
    <col min="3572" max="3572" width="3.140625" style="9" bestFit="1" customWidth="1"/>
    <col min="3573" max="3573" width="17" style="9" bestFit="1" customWidth="1"/>
    <col min="3574" max="3574" width="17.7109375" style="9" customWidth="1"/>
    <col min="3575" max="3575" width="9.85546875" style="9" customWidth="1"/>
    <col min="3576" max="3576" width="10.85546875" style="9" customWidth="1"/>
    <col min="3577" max="3577" width="32.42578125" style="9" bestFit="1" customWidth="1"/>
    <col min="3578" max="3587" width="16" style="9" customWidth="1"/>
    <col min="3588" max="3588" width="14.140625" style="9" bestFit="1" customWidth="1"/>
    <col min="3589" max="3589" width="13.42578125" style="9" bestFit="1" customWidth="1"/>
    <col min="3590" max="3590" width="15.42578125" style="9" bestFit="1" customWidth="1"/>
    <col min="3591" max="3591" width="13.42578125" style="9" bestFit="1" customWidth="1"/>
    <col min="3592" max="3592" width="14.7109375" style="9" customWidth="1"/>
    <col min="3593" max="3602" width="16" style="9" customWidth="1"/>
    <col min="3603" max="3603" width="13.85546875" style="9" customWidth="1"/>
    <col min="3604" max="3604" width="13.42578125" style="9" customWidth="1"/>
    <col min="3605" max="3605" width="12.7109375" style="9" customWidth="1"/>
    <col min="3606" max="3606" width="15.7109375" style="9" bestFit="1" customWidth="1"/>
    <col min="3607" max="3607" width="14.140625" style="9" customWidth="1"/>
    <col min="3608" max="3608" width="15.85546875" style="9" bestFit="1" customWidth="1"/>
    <col min="3609" max="3609" width="13.85546875" style="9" bestFit="1" customWidth="1"/>
    <col min="3610" max="3610" width="12.85546875" style="9" customWidth="1"/>
    <col min="3611" max="3611" width="16" style="9" customWidth="1"/>
    <col min="3612" max="3612" width="11.42578125" style="9" bestFit="1" customWidth="1"/>
    <col min="3613" max="3613" width="14.85546875" style="9" bestFit="1" customWidth="1"/>
    <col min="3614" max="3614" width="13.85546875" style="9" bestFit="1" customWidth="1"/>
    <col min="3615" max="3615" width="13.85546875" style="9" customWidth="1"/>
    <col min="3616" max="3616" width="13.85546875" style="9" bestFit="1" customWidth="1"/>
    <col min="3617" max="3617" width="16" style="9" customWidth="1"/>
    <col min="3618" max="3618" width="13" style="9" customWidth="1"/>
    <col min="3619" max="3619" width="13.42578125" style="9" bestFit="1" customWidth="1"/>
    <col min="3620" max="3620" width="10.7109375" style="9" bestFit="1" customWidth="1"/>
    <col min="3621" max="3621" width="12" style="9" bestFit="1" customWidth="1"/>
    <col min="3622" max="3622" width="14.7109375" style="9" bestFit="1" customWidth="1"/>
    <col min="3623" max="3623" width="15.28515625" style="9" customWidth="1"/>
    <col min="3624" max="3624" width="12.28515625" style="9" customWidth="1"/>
    <col min="3625" max="3625" width="8" style="9" bestFit="1" customWidth="1"/>
    <col min="3626" max="3627" width="13" style="9" bestFit="1" customWidth="1"/>
    <col min="3628" max="3628" width="8.85546875" style="9" bestFit="1" customWidth="1"/>
    <col min="3629" max="3629" width="16" style="9" customWidth="1"/>
    <col min="3630" max="3630" width="11.28515625" style="9" customWidth="1"/>
    <col min="3631" max="3631" width="13" style="9" bestFit="1" customWidth="1"/>
    <col min="3632" max="3632" width="14.42578125" style="9" customWidth="1"/>
    <col min="3633" max="3633" width="13" style="9" bestFit="1" customWidth="1"/>
    <col min="3634" max="3634" width="16" style="9" customWidth="1"/>
    <col min="3635" max="3635" width="11" style="9" bestFit="1" customWidth="1"/>
    <col min="3636" max="3636" width="12.140625" style="9" bestFit="1" customWidth="1"/>
    <col min="3637" max="3637" width="13.7109375" style="9" bestFit="1" customWidth="1"/>
    <col min="3638" max="3827" width="10.7109375" style="9"/>
    <col min="3828" max="3828" width="3.140625" style="9" bestFit="1" customWidth="1"/>
    <col min="3829" max="3829" width="17" style="9" bestFit="1" customWidth="1"/>
    <col min="3830" max="3830" width="17.7109375" style="9" customWidth="1"/>
    <col min="3831" max="3831" width="9.85546875" style="9" customWidth="1"/>
    <col min="3832" max="3832" width="10.85546875" style="9" customWidth="1"/>
    <col min="3833" max="3833" width="32.42578125" style="9" bestFit="1" customWidth="1"/>
    <col min="3834" max="3843" width="16" style="9" customWidth="1"/>
    <col min="3844" max="3844" width="14.140625" style="9" bestFit="1" customWidth="1"/>
    <col min="3845" max="3845" width="13.42578125" style="9" bestFit="1" customWidth="1"/>
    <col min="3846" max="3846" width="15.42578125" style="9" bestFit="1" customWidth="1"/>
    <col min="3847" max="3847" width="13.42578125" style="9" bestFit="1" customWidth="1"/>
    <col min="3848" max="3848" width="14.7109375" style="9" customWidth="1"/>
    <col min="3849" max="3858" width="16" style="9" customWidth="1"/>
    <col min="3859" max="3859" width="13.85546875" style="9" customWidth="1"/>
    <col min="3860" max="3860" width="13.42578125" style="9" customWidth="1"/>
    <col min="3861" max="3861" width="12.7109375" style="9" customWidth="1"/>
    <col min="3862" max="3862" width="15.7109375" style="9" bestFit="1" customWidth="1"/>
    <col min="3863" max="3863" width="14.140625" style="9" customWidth="1"/>
    <col min="3864" max="3864" width="15.85546875" style="9" bestFit="1" customWidth="1"/>
    <col min="3865" max="3865" width="13.85546875" style="9" bestFit="1" customWidth="1"/>
    <col min="3866" max="3866" width="12.85546875" style="9" customWidth="1"/>
    <col min="3867" max="3867" width="16" style="9" customWidth="1"/>
    <col min="3868" max="3868" width="11.42578125" style="9" bestFit="1" customWidth="1"/>
    <col min="3869" max="3869" width="14.85546875" style="9" bestFit="1" customWidth="1"/>
    <col min="3870" max="3870" width="13.85546875" style="9" bestFit="1" customWidth="1"/>
    <col min="3871" max="3871" width="13.85546875" style="9" customWidth="1"/>
    <col min="3872" max="3872" width="13.85546875" style="9" bestFit="1" customWidth="1"/>
    <col min="3873" max="3873" width="16" style="9" customWidth="1"/>
    <col min="3874" max="3874" width="13" style="9" customWidth="1"/>
    <col min="3875" max="3875" width="13.42578125" style="9" bestFit="1" customWidth="1"/>
    <col min="3876" max="3876" width="10.7109375" style="9" bestFit="1" customWidth="1"/>
    <col min="3877" max="3877" width="12" style="9" bestFit="1" customWidth="1"/>
    <col min="3878" max="3878" width="14.7109375" style="9" bestFit="1" customWidth="1"/>
    <col min="3879" max="3879" width="15.28515625" style="9" customWidth="1"/>
    <col min="3880" max="3880" width="12.28515625" style="9" customWidth="1"/>
    <col min="3881" max="3881" width="8" style="9" bestFit="1" customWidth="1"/>
    <col min="3882" max="3883" width="13" style="9" bestFit="1" customWidth="1"/>
    <col min="3884" max="3884" width="8.85546875" style="9" bestFit="1" customWidth="1"/>
    <col min="3885" max="3885" width="16" style="9" customWidth="1"/>
    <col min="3886" max="3886" width="11.28515625" style="9" customWidth="1"/>
    <col min="3887" max="3887" width="13" style="9" bestFit="1" customWidth="1"/>
    <col min="3888" max="3888" width="14.42578125" style="9" customWidth="1"/>
    <col min="3889" max="3889" width="13" style="9" bestFit="1" customWidth="1"/>
    <col min="3890" max="3890" width="16" style="9" customWidth="1"/>
    <col min="3891" max="3891" width="11" style="9" bestFit="1" customWidth="1"/>
    <col min="3892" max="3892" width="12.140625" style="9" bestFit="1" customWidth="1"/>
    <col min="3893" max="3893" width="13.7109375" style="9" bestFit="1" customWidth="1"/>
    <col min="3894" max="4083" width="10.7109375" style="9"/>
    <col min="4084" max="4084" width="3.140625" style="9" bestFit="1" customWidth="1"/>
    <col min="4085" max="4085" width="17" style="9" bestFit="1" customWidth="1"/>
    <col min="4086" max="4086" width="17.7109375" style="9" customWidth="1"/>
    <col min="4087" max="4087" width="9.85546875" style="9" customWidth="1"/>
    <col min="4088" max="4088" width="10.85546875" style="9" customWidth="1"/>
    <col min="4089" max="4089" width="32.42578125" style="9" bestFit="1" customWidth="1"/>
    <col min="4090" max="4099" width="16" style="9" customWidth="1"/>
    <col min="4100" max="4100" width="14.140625" style="9" bestFit="1" customWidth="1"/>
    <col min="4101" max="4101" width="13.42578125" style="9" bestFit="1" customWidth="1"/>
    <col min="4102" max="4102" width="15.42578125" style="9" bestFit="1" customWidth="1"/>
    <col min="4103" max="4103" width="13.42578125" style="9" bestFit="1" customWidth="1"/>
    <col min="4104" max="4104" width="14.7109375" style="9" customWidth="1"/>
    <col min="4105" max="4114" width="16" style="9" customWidth="1"/>
    <col min="4115" max="4115" width="13.85546875" style="9" customWidth="1"/>
    <col min="4116" max="4116" width="13.42578125" style="9" customWidth="1"/>
    <col min="4117" max="4117" width="12.7109375" style="9" customWidth="1"/>
    <col min="4118" max="4118" width="15.7109375" style="9" bestFit="1" customWidth="1"/>
    <col min="4119" max="4119" width="14.140625" style="9" customWidth="1"/>
    <col min="4120" max="4120" width="15.85546875" style="9" bestFit="1" customWidth="1"/>
    <col min="4121" max="4121" width="13.85546875" style="9" bestFit="1" customWidth="1"/>
    <col min="4122" max="4122" width="12.85546875" style="9" customWidth="1"/>
    <col min="4123" max="4123" width="16" style="9" customWidth="1"/>
    <col min="4124" max="4124" width="11.42578125" style="9" bestFit="1" customWidth="1"/>
    <col min="4125" max="4125" width="14.85546875" style="9" bestFit="1" customWidth="1"/>
    <col min="4126" max="4126" width="13.85546875" style="9" bestFit="1" customWidth="1"/>
    <col min="4127" max="4127" width="13.85546875" style="9" customWidth="1"/>
    <col min="4128" max="4128" width="13.85546875" style="9" bestFit="1" customWidth="1"/>
    <col min="4129" max="4129" width="16" style="9" customWidth="1"/>
    <col min="4130" max="4130" width="13" style="9" customWidth="1"/>
    <col min="4131" max="4131" width="13.42578125" style="9" bestFit="1" customWidth="1"/>
    <col min="4132" max="4132" width="10.7109375" style="9" bestFit="1" customWidth="1"/>
    <col min="4133" max="4133" width="12" style="9" bestFit="1" customWidth="1"/>
    <col min="4134" max="4134" width="14.7109375" style="9" bestFit="1" customWidth="1"/>
    <col min="4135" max="4135" width="15.28515625" style="9" customWidth="1"/>
    <col min="4136" max="4136" width="12.28515625" style="9" customWidth="1"/>
    <col min="4137" max="4137" width="8" style="9" bestFit="1" customWidth="1"/>
    <col min="4138" max="4139" width="13" style="9" bestFit="1" customWidth="1"/>
    <col min="4140" max="4140" width="8.85546875" style="9" bestFit="1" customWidth="1"/>
    <col min="4141" max="4141" width="16" style="9" customWidth="1"/>
    <col min="4142" max="4142" width="11.28515625" style="9" customWidth="1"/>
    <col min="4143" max="4143" width="13" style="9" bestFit="1" customWidth="1"/>
    <col min="4144" max="4144" width="14.42578125" style="9" customWidth="1"/>
    <col min="4145" max="4145" width="13" style="9" bestFit="1" customWidth="1"/>
    <col min="4146" max="4146" width="16" style="9" customWidth="1"/>
    <col min="4147" max="4147" width="11" style="9" bestFit="1" customWidth="1"/>
    <col min="4148" max="4148" width="12.140625" style="9" bestFit="1" customWidth="1"/>
    <col min="4149" max="4149" width="13.7109375" style="9" bestFit="1" customWidth="1"/>
    <col min="4150" max="4339" width="10.7109375" style="9"/>
    <col min="4340" max="4340" width="3.140625" style="9" bestFit="1" customWidth="1"/>
    <col min="4341" max="4341" width="17" style="9" bestFit="1" customWidth="1"/>
    <col min="4342" max="4342" width="17.7109375" style="9" customWidth="1"/>
    <col min="4343" max="4343" width="9.85546875" style="9" customWidth="1"/>
    <col min="4344" max="4344" width="10.85546875" style="9" customWidth="1"/>
    <col min="4345" max="4345" width="32.42578125" style="9" bestFit="1" customWidth="1"/>
    <col min="4346" max="4355" width="16" style="9" customWidth="1"/>
    <col min="4356" max="4356" width="14.140625" style="9" bestFit="1" customWidth="1"/>
    <col min="4357" max="4357" width="13.42578125" style="9" bestFit="1" customWidth="1"/>
    <col min="4358" max="4358" width="15.42578125" style="9" bestFit="1" customWidth="1"/>
    <col min="4359" max="4359" width="13.42578125" style="9" bestFit="1" customWidth="1"/>
    <col min="4360" max="4360" width="14.7109375" style="9" customWidth="1"/>
    <col min="4361" max="4370" width="16" style="9" customWidth="1"/>
    <col min="4371" max="4371" width="13.85546875" style="9" customWidth="1"/>
    <col min="4372" max="4372" width="13.42578125" style="9" customWidth="1"/>
    <col min="4373" max="4373" width="12.7109375" style="9" customWidth="1"/>
    <col min="4374" max="4374" width="15.7109375" style="9" bestFit="1" customWidth="1"/>
    <col min="4375" max="4375" width="14.140625" style="9" customWidth="1"/>
    <col min="4376" max="4376" width="15.85546875" style="9" bestFit="1" customWidth="1"/>
    <col min="4377" max="4377" width="13.85546875" style="9" bestFit="1" customWidth="1"/>
    <col min="4378" max="4378" width="12.85546875" style="9" customWidth="1"/>
    <col min="4379" max="4379" width="16" style="9" customWidth="1"/>
    <col min="4380" max="4380" width="11.42578125" style="9" bestFit="1" customWidth="1"/>
    <col min="4381" max="4381" width="14.85546875" style="9" bestFit="1" customWidth="1"/>
    <col min="4382" max="4382" width="13.85546875" style="9" bestFit="1" customWidth="1"/>
    <col min="4383" max="4383" width="13.85546875" style="9" customWidth="1"/>
    <col min="4384" max="4384" width="13.85546875" style="9" bestFit="1" customWidth="1"/>
    <col min="4385" max="4385" width="16" style="9" customWidth="1"/>
    <col min="4386" max="4386" width="13" style="9" customWidth="1"/>
    <col min="4387" max="4387" width="13.42578125" style="9" bestFit="1" customWidth="1"/>
    <col min="4388" max="4388" width="10.7109375" style="9" bestFit="1" customWidth="1"/>
    <col min="4389" max="4389" width="12" style="9" bestFit="1" customWidth="1"/>
    <col min="4390" max="4390" width="14.7109375" style="9" bestFit="1" customWidth="1"/>
    <col min="4391" max="4391" width="15.28515625" style="9" customWidth="1"/>
    <col min="4392" max="4392" width="12.28515625" style="9" customWidth="1"/>
    <col min="4393" max="4393" width="8" style="9" bestFit="1" customWidth="1"/>
    <col min="4394" max="4395" width="13" style="9" bestFit="1" customWidth="1"/>
    <col min="4396" max="4396" width="8.85546875" style="9" bestFit="1" customWidth="1"/>
    <col min="4397" max="4397" width="16" style="9" customWidth="1"/>
    <col min="4398" max="4398" width="11.28515625" style="9" customWidth="1"/>
    <col min="4399" max="4399" width="13" style="9" bestFit="1" customWidth="1"/>
    <col min="4400" max="4400" width="14.42578125" style="9" customWidth="1"/>
    <col min="4401" max="4401" width="13" style="9" bestFit="1" customWidth="1"/>
    <col min="4402" max="4402" width="16" style="9" customWidth="1"/>
    <col min="4403" max="4403" width="11" style="9" bestFit="1" customWidth="1"/>
    <col min="4404" max="4404" width="12.140625" style="9" bestFit="1" customWidth="1"/>
    <col min="4405" max="4405" width="13.7109375" style="9" bestFit="1" customWidth="1"/>
    <col min="4406" max="4595" width="10.7109375" style="9"/>
    <col min="4596" max="4596" width="3.140625" style="9" bestFit="1" customWidth="1"/>
    <col min="4597" max="4597" width="17" style="9" bestFit="1" customWidth="1"/>
    <col min="4598" max="4598" width="17.7109375" style="9" customWidth="1"/>
    <col min="4599" max="4599" width="9.85546875" style="9" customWidth="1"/>
    <col min="4600" max="4600" width="10.85546875" style="9" customWidth="1"/>
    <col min="4601" max="4601" width="32.42578125" style="9" bestFit="1" customWidth="1"/>
    <col min="4602" max="4611" width="16" style="9" customWidth="1"/>
    <col min="4612" max="4612" width="14.140625" style="9" bestFit="1" customWidth="1"/>
    <col min="4613" max="4613" width="13.42578125" style="9" bestFit="1" customWidth="1"/>
    <col min="4614" max="4614" width="15.42578125" style="9" bestFit="1" customWidth="1"/>
    <col min="4615" max="4615" width="13.42578125" style="9" bestFit="1" customWidth="1"/>
    <col min="4616" max="4616" width="14.7109375" style="9" customWidth="1"/>
    <col min="4617" max="4626" width="16" style="9" customWidth="1"/>
    <col min="4627" max="4627" width="13.85546875" style="9" customWidth="1"/>
    <col min="4628" max="4628" width="13.42578125" style="9" customWidth="1"/>
    <col min="4629" max="4629" width="12.7109375" style="9" customWidth="1"/>
    <col min="4630" max="4630" width="15.7109375" style="9" bestFit="1" customWidth="1"/>
    <col min="4631" max="4631" width="14.140625" style="9" customWidth="1"/>
    <col min="4632" max="4632" width="15.85546875" style="9" bestFit="1" customWidth="1"/>
    <col min="4633" max="4633" width="13.85546875" style="9" bestFit="1" customWidth="1"/>
    <col min="4634" max="4634" width="12.85546875" style="9" customWidth="1"/>
    <col min="4635" max="4635" width="16" style="9" customWidth="1"/>
    <col min="4636" max="4636" width="11.42578125" style="9" bestFit="1" customWidth="1"/>
    <col min="4637" max="4637" width="14.85546875" style="9" bestFit="1" customWidth="1"/>
    <col min="4638" max="4638" width="13.85546875" style="9" bestFit="1" customWidth="1"/>
    <col min="4639" max="4639" width="13.85546875" style="9" customWidth="1"/>
    <col min="4640" max="4640" width="13.85546875" style="9" bestFit="1" customWidth="1"/>
    <col min="4641" max="4641" width="16" style="9" customWidth="1"/>
    <col min="4642" max="4642" width="13" style="9" customWidth="1"/>
    <col min="4643" max="4643" width="13.42578125" style="9" bestFit="1" customWidth="1"/>
    <col min="4644" max="4644" width="10.7109375" style="9" bestFit="1" customWidth="1"/>
    <col min="4645" max="4645" width="12" style="9" bestFit="1" customWidth="1"/>
    <col min="4646" max="4646" width="14.7109375" style="9" bestFit="1" customWidth="1"/>
    <col min="4647" max="4647" width="15.28515625" style="9" customWidth="1"/>
    <col min="4648" max="4648" width="12.28515625" style="9" customWidth="1"/>
    <col min="4649" max="4649" width="8" style="9" bestFit="1" customWidth="1"/>
    <col min="4650" max="4651" width="13" style="9" bestFit="1" customWidth="1"/>
    <col min="4652" max="4652" width="8.85546875" style="9" bestFit="1" customWidth="1"/>
    <col min="4653" max="4653" width="16" style="9" customWidth="1"/>
    <col min="4654" max="4654" width="11.28515625" style="9" customWidth="1"/>
    <col min="4655" max="4655" width="13" style="9" bestFit="1" customWidth="1"/>
    <col min="4656" max="4656" width="14.42578125" style="9" customWidth="1"/>
    <col min="4657" max="4657" width="13" style="9" bestFit="1" customWidth="1"/>
    <col min="4658" max="4658" width="16" style="9" customWidth="1"/>
    <col min="4659" max="4659" width="11" style="9" bestFit="1" customWidth="1"/>
    <col min="4660" max="4660" width="12.140625" style="9" bestFit="1" customWidth="1"/>
    <col min="4661" max="4661" width="13.7109375" style="9" bestFit="1" customWidth="1"/>
    <col min="4662" max="4851" width="10.7109375" style="9"/>
    <col min="4852" max="4852" width="3.140625" style="9" bestFit="1" customWidth="1"/>
    <col min="4853" max="4853" width="17" style="9" bestFit="1" customWidth="1"/>
    <col min="4854" max="4854" width="17.7109375" style="9" customWidth="1"/>
    <col min="4855" max="4855" width="9.85546875" style="9" customWidth="1"/>
    <col min="4856" max="4856" width="10.85546875" style="9" customWidth="1"/>
    <col min="4857" max="4857" width="32.42578125" style="9" bestFit="1" customWidth="1"/>
    <col min="4858" max="4867" width="16" style="9" customWidth="1"/>
    <col min="4868" max="4868" width="14.140625" style="9" bestFit="1" customWidth="1"/>
    <col min="4869" max="4869" width="13.42578125" style="9" bestFit="1" customWidth="1"/>
    <col min="4870" max="4870" width="15.42578125" style="9" bestFit="1" customWidth="1"/>
    <col min="4871" max="4871" width="13.42578125" style="9" bestFit="1" customWidth="1"/>
    <col min="4872" max="4872" width="14.7109375" style="9" customWidth="1"/>
    <col min="4873" max="4882" width="16" style="9" customWidth="1"/>
    <col min="4883" max="4883" width="13.85546875" style="9" customWidth="1"/>
    <col min="4884" max="4884" width="13.42578125" style="9" customWidth="1"/>
    <col min="4885" max="4885" width="12.7109375" style="9" customWidth="1"/>
    <col min="4886" max="4886" width="15.7109375" style="9" bestFit="1" customWidth="1"/>
    <col min="4887" max="4887" width="14.140625" style="9" customWidth="1"/>
    <col min="4888" max="4888" width="15.85546875" style="9" bestFit="1" customWidth="1"/>
    <col min="4889" max="4889" width="13.85546875" style="9" bestFit="1" customWidth="1"/>
    <col min="4890" max="4890" width="12.85546875" style="9" customWidth="1"/>
    <col min="4891" max="4891" width="16" style="9" customWidth="1"/>
    <col min="4892" max="4892" width="11.42578125" style="9" bestFit="1" customWidth="1"/>
    <col min="4893" max="4893" width="14.85546875" style="9" bestFit="1" customWidth="1"/>
    <col min="4894" max="4894" width="13.85546875" style="9" bestFit="1" customWidth="1"/>
    <col min="4895" max="4895" width="13.85546875" style="9" customWidth="1"/>
    <col min="4896" max="4896" width="13.85546875" style="9" bestFit="1" customWidth="1"/>
    <col min="4897" max="4897" width="16" style="9" customWidth="1"/>
    <col min="4898" max="4898" width="13" style="9" customWidth="1"/>
    <col min="4899" max="4899" width="13.42578125" style="9" bestFit="1" customWidth="1"/>
    <col min="4900" max="4900" width="10.7109375" style="9" bestFit="1" customWidth="1"/>
    <col min="4901" max="4901" width="12" style="9" bestFit="1" customWidth="1"/>
    <col min="4902" max="4902" width="14.7109375" style="9" bestFit="1" customWidth="1"/>
    <col min="4903" max="4903" width="15.28515625" style="9" customWidth="1"/>
    <col min="4904" max="4904" width="12.28515625" style="9" customWidth="1"/>
    <col min="4905" max="4905" width="8" style="9" bestFit="1" customWidth="1"/>
    <col min="4906" max="4907" width="13" style="9" bestFit="1" customWidth="1"/>
    <col min="4908" max="4908" width="8.85546875" style="9" bestFit="1" customWidth="1"/>
    <col min="4909" max="4909" width="16" style="9" customWidth="1"/>
    <col min="4910" max="4910" width="11.28515625" style="9" customWidth="1"/>
    <col min="4911" max="4911" width="13" style="9" bestFit="1" customWidth="1"/>
    <col min="4912" max="4912" width="14.42578125" style="9" customWidth="1"/>
    <col min="4913" max="4913" width="13" style="9" bestFit="1" customWidth="1"/>
    <col min="4914" max="4914" width="16" style="9" customWidth="1"/>
    <col min="4915" max="4915" width="11" style="9" bestFit="1" customWidth="1"/>
    <col min="4916" max="4916" width="12.140625" style="9" bestFit="1" customWidth="1"/>
    <col min="4917" max="4917" width="13.7109375" style="9" bestFit="1" customWidth="1"/>
    <col min="4918" max="5107" width="10.7109375" style="9"/>
    <col min="5108" max="5108" width="3.140625" style="9" bestFit="1" customWidth="1"/>
    <col min="5109" max="5109" width="17" style="9" bestFit="1" customWidth="1"/>
    <col min="5110" max="5110" width="17.7109375" style="9" customWidth="1"/>
    <col min="5111" max="5111" width="9.85546875" style="9" customWidth="1"/>
    <col min="5112" max="5112" width="10.85546875" style="9" customWidth="1"/>
    <col min="5113" max="5113" width="32.42578125" style="9" bestFit="1" customWidth="1"/>
    <col min="5114" max="5123" width="16" style="9" customWidth="1"/>
    <col min="5124" max="5124" width="14.140625" style="9" bestFit="1" customWidth="1"/>
    <col min="5125" max="5125" width="13.42578125" style="9" bestFit="1" customWidth="1"/>
    <col min="5126" max="5126" width="15.42578125" style="9" bestFit="1" customWidth="1"/>
    <col min="5127" max="5127" width="13.42578125" style="9" bestFit="1" customWidth="1"/>
    <col min="5128" max="5128" width="14.7109375" style="9" customWidth="1"/>
    <col min="5129" max="5138" width="16" style="9" customWidth="1"/>
    <col min="5139" max="5139" width="13.85546875" style="9" customWidth="1"/>
    <col min="5140" max="5140" width="13.42578125" style="9" customWidth="1"/>
    <col min="5141" max="5141" width="12.7109375" style="9" customWidth="1"/>
    <col min="5142" max="5142" width="15.7109375" style="9" bestFit="1" customWidth="1"/>
    <col min="5143" max="5143" width="14.140625" style="9" customWidth="1"/>
    <col min="5144" max="5144" width="15.85546875" style="9" bestFit="1" customWidth="1"/>
    <col min="5145" max="5145" width="13.85546875" style="9" bestFit="1" customWidth="1"/>
    <col min="5146" max="5146" width="12.85546875" style="9" customWidth="1"/>
    <col min="5147" max="5147" width="16" style="9" customWidth="1"/>
    <col min="5148" max="5148" width="11.42578125" style="9" bestFit="1" customWidth="1"/>
    <col min="5149" max="5149" width="14.85546875" style="9" bestFit="1" customWidth="1"/>
    <col min="5150" max="5150" width="13.85546875" style="9" bestFit="1" customWidth="1"/>
    <col min="5151" max="5151" width="13.85546875" style="9" customWidth="1"/>
    <col min="5152" max="5152" width="13.85546875" style="9" bestFit="1" customWidth="1"/>
    <col min="5153" max="5153" width="16" style="9" customWidth="1"/>
    <col min="5154" max="5154" width="13" style="9" customWidth="1"/>
    <col min="5155" max="5155" width="13.42578125" style="9" bestFit="1" customWidth="1"/>
    <col min="5156" max="5156" width="10.7109375" style="9" bestFit="1" customWidth="1"/>
    <col min="5157" max="5157" width="12" style="9" bestFit="1" customWidth="1"/>
    <col min="5158" max="5158" width="14.7109375" style="9" bestFit="1" customWidth="1"/>
    <col min="5159" max="5159" width="15.28515625" style="9" customWidth="1"/>
    <col min="5160" max="5160" width="12.28515625" style="9" customWidth="1"/>
    <col min="5161" max="5161" width="8" style="9" bestFit="1" customWidth="1"/>
    <col min="5162" max="5163" width="13" style="9" bestFit="1" customWidth="1"/>
    <col min="5164" max="5164" width="8.85546875" style="9" bestFit="1" customWidth="1"/>
    <col min="5165" max="5165" width="16" style="9" customWidth="1"/>
    <col min="5166" max="5166" width="11.28515625" style="9" customWidth="1"/>
    <col min="5167" max="5167" width="13" style="9" bestFit="1" customWidth="1"/>
    <col min="5168" max="5168" width="14.42578125" style="9" customWidth="1"/>
    <col min="5169" max="5169" width="13" style="9" bestFit="1" customWidth="1"/>
    <col min="5170" max="5170" width="16" style="9" customWidth="1"/>
    <col min="5171" max="5171" width="11" style="9" bestFit="1" customWidth="1"/>
    <col min="5172" max="5172" width="12.140625" style="9" bestFit="1" customWidth="1"/>
    <col min="5173" max="5173" width="13.7109375" style="9" bestFit="1" customWidth="1"/>
    <col min="5174" max="5363" width="10.7109375" style="9"/>
    <col min="5364" max="5364" width="3.140625" style="9" bestFit="1" customWidth="1"/>
    <col min="5365" max="5365" width="17" style="9" bestFit="1" customWidth="1"/>
    <col min="5366" max="5366" width="17.7109375" style="9" customWidth="1"/>
    <col min="5367" max="5367" width="9.85546875" style="9" customWidth="1"/>
    <col min="5368" max="5368" width="10.85546875" style="9" customWidth="1"/>
    <col min="5369" max="5369" width="32.42578125" style="9" bestFit="1" customWidth="1"/>
    <col min="5370" max="5379" width="16" style="9" customWidth="1"/>
    <col min="5380" max="5380" width="14.140625" style="9" bestFit="1" customWidth="1"/>
    <col min="5381" max="5381" width="13.42578125" style="9" bestFit="1" customWidth="1"/>
    <col min="5382" max="5382" width="15.42578125" style="9" bestFit="1" customWidth="1"/>
    <col min="5383" max="5383" width="13.42578125" style="9" bestFit="1" customWidth="1"/>
    <col min="5384" max="5384" width="14.7109375" style="9" customWidth="1"/>
    <col min="5385" max="5394" width="16" style="9" customWidth="1"/>
    <col min="5395" max="5395" width="13.85546875" style="9" customWidth="1"/>
    <col min="5396" max="5396" width="13.42578125" style="9" customWidth="1"/>
    <col min="5397" max="5397" width="12.7109375" style="9" customWidth="1"/>
    <col min="5398" max="5398" width="15.7109375" style="9" bestFit="1" customWidth="1"/>
    <col min="5399" max="5399" width="14.140625" style="9" customWidth="1"/>
    <col min="5400" max="5400" width="15.85546875" style="9" bestFit="1" customWidth="1"/>
    <col min="5401" max="5401" width="13.85546875" style="9" bestFit="1" customWidth="1"/>
    <col min="5402" max="5402" width="12.85546875" style="9" customWidth="1"/>
    <col min="5403" max="5403" width="16" style="9" customWidth="1"/>
    <col min="5404" max="5404" width="11.42578125" style="9" bestFit="1" customWidth="1"/>
    <col min="5405" max="5405" width="14.85546875" style="9" bestFit="1" customWidth="1"/>
    <col min="5406" max="5406" width="13.85546875" style="9" bestFit="1" customWidth="1"/>
    <col min="5407" max="5407" width="13.85546875" style="9" customWidth="1"/>
    <col min="5408" max="5408" width="13.85546875" style="9" bestFit="1" customWidth="1"/>
    <col min="5409" max="5409" width="16" style="9" customWidth="1"/>
    <col min="5410" max="5410" width="13" style="9" customWidth="1"/>
    <col min="5411" max="5411" width="13.42578125" style="9" bestFit="1" customWidth="1"/>
    <col min="5412" max="5412" width="10.7109375" style="9" bestFit="1" customWidth="1"/>
    <col min="5413" max="5413" width="12" style="9" bestFit="1" customWidth="1"/>
    <col min="5414" max="5414" width="14.7109375" style="9" bestFit="1" customWidth="1"/>
    <col min="5415" max="5415" width="15.28515625" style="9" customWidth="1"/>
    <col min="5416" max="5416" width="12.28515625" style="9" customWidth="1"/>
    <col min="5417" max="5417" width="8" style="9" bestFit="1" customWidth="1"/>
    <col min="5418" max="5419" width="13" style="9" bestFit="1" customWidth="1"/>
    <col min="5420" max="5420" width="8.85546875" style="9" bestFit="1" customWidth="1"/>
    <col min="5421" max="5421" width="16" style="9" customWidth="1"/>
    <col min="5422" max="5422" width="11.28515625" style="9" customWidth="1"/>
    <col min="5423" max="5423" width="13" style="9" bestFit="1" customWidth="1"/>
    <col min="5424" max="5424" width="14.42578125" style="9" customWidth="1"/>
    <col min="5425" max="5425" width="13" style="9" bestFit="1" customWidth="1"/>
    <col min="5426" max="5426" width="16" style="9" customWidth="1"/>
    <col min="5427" max="5427" width="11" style="9" bestFit="1" customWidth="1"/>
    <col min="5428" max="5428" width="12.140625" style="9" bestFit="1" customWidth="1"/>
    <col min="5429" max="5429" width="13.7109375" style="9" bestFit="1" customWidth="1"/>
    <col min="5430" max="5619" width="10.7109375" style="9"/>
    <col min="5620" max="5620" width="3.140625" style="9" bestFit="1" customWidth="1"/>
    <col min="5621" max="5621" width="17" style="9" bestFit="1" customWidth="1"/>
    <col min="5622" max="5622" width="17.7109375" style="9" customWidth="1"/>
    <col min="5623" max="5623" width="9.85546875" style="9" customWidth="1"/>
    <col min="5624" max="5624" width="10.85546875" style="9" customWidth="1"/>
    <col min="5625" max="5625" width="32.42578125" style="9" bestFit="1" customWidth="1"/>
    <col min="5626" max="5635" width="16" style="9" customWidth="1"/>
    <col min="5636" max="5636" width="14.140625" style="9" bestFit="1" customWidth="1"/>
    <col min="5637" max="5637" width="13.42578125" style="9" bestFit="1" customWidth="1"/>
    <col min="5638" max="5638" width="15.42578125" style="9" bestFit="1" customWidth="1"/>
    <col min="5639" max="5639" width="13.42578125" style="9" bestFit="1" customWidth="1"/>
    <col min="5640" max="5640" width="14.7109375" style="9" customWidth="1"/>
    <col min="5641" max="5650" width="16" style="9" customWidth="1"/>
    <col min="5651" max="5651" width="13.85546875" style="9" customWidth="1"/>
    <col min="5652" max="5652" width="13.42578125" style="9" customWidth="1"/>
    <col min="5653" max="5653" width="12.7109375" style="9" customWidth="1"/>
    <col min="5654" max="5654" width="15.7109375" style="9" bestFit="1" customWidth="1"/>
    <col min="5655" max="5655" width="14.140625" style="9" customWidth="1"/>
    <col min="5656" max="5656" width="15.85546875" style="9" bestFit="1" customWidth="1"/>
    <col min="5657" max="5657" width="13.85546875" style="9" bestFit="1" customWidth="1"/>
    <col min="5658" max="5658" width="12.85546875" style="9" customWidth="1"/>
    <col min="5659" max="5659" width="16" style="9" customWidth="1"/>
    <col min="5660" max="5660" width="11.42578125" style="9" bestFit="1" customWidth="1"/>
    <col min="5661" max="5661" width="14.85546875" style="9" bestFit="1" customWidth="1"/>
    <col min="5662" max="5662" width="13.85546875" style="9" bestFit="1" customWidth="1"/>
    <col min="5663" max="5663" width="13.85546875" style="9" customWidth="1"/>
    <col min="5664" max="5664" width="13.85546875" style="9" bestFit="1" customWidth="1"/>
    <col min="5665" max="5665" width="16" style="9" customWidth="1"/>
    <col min="5666" max="5666" width="13" style="9" customWidth="1"/>
    <col min="5667" max="5667" width="13.42578125" style="9" bestFit="1" customWidth="1"/>
    <col min="5668" max="5668" width="10.7109375" style="9" bestFit="1" customWidth="1"/>
    <col min="5669" max="5669" width="12" style="9" bestFit="1" customWidth="1"/>
    <col min="5670" max="5670" width="14.7109375" style="9" bestFit="1" customWidth="1"/>
    <col min="5671" max="5671" width="15.28515625" style="9" customWidth="1"/>
    <col min="5672" max="5672" width="12.28515625" style="9" customWidth="1"/>
    <col min="5673" max="5673" width="8" style="9" bestFit="1" customWidth="1"/>
    <col min="5674" max="5675" width="13" style="9" bestFit="1" customWidth="1"/>
    <col min="5676" max="5676" width="8.85546875" style="9" bestFit="1" customWidth="1"/>
    <col min="5677" max="5677" width="16" style="9" customWidth="1"/>
    <col min="5678" max="5678" width="11.28515625" style="9" customWidth="1"/>
    <col min="5679" max="5679" width="13" style="9" bestFit="1" customWidth="1"/>
    <col min="5680" max="5680" width="14.42578125" style="9" customWidth="1"/>
    <col min="5681" max="5681" width="13" style="9" bestFit="1" customWidth="1"/>
    <col min="5682" max="5682" width="16" style="9" customWidth="1"/>
    <col min="5683" max="5683" width="11" style="9" bestFit="1" customWidth="1"/>
    <col min="5684" max="5684" width="12.140625" style="9" bestFit="1" customWidth="1"/>
    <col min="5685" max="5685" width="13.7109375" style="9" bestFit="1" customWidth="1"/>
    <col min="5686" max="5875" width="10.7109375" style="9"/>
    <col min="5876" max="5876" width="3.140625" style="9" bestFit="1" customWidth="1"/>
    <col min="5877" max="5877" width="17" style="9" bestFit="1" customWidth="1"/>
    <col min="5878" max="5878" width="17.7109375" style="9" customWidth="1"/>
    <col min="5879" max="5879" width="9.85546875" style="9" customWidth="1"/>
    <col min="5880" max="5880" width="10.85546875" style="9" customWidth="1"/>
    <col min="5881" max="5881" width="32.42578125" style="9" bestFit="1" customWidth="1"/>
    <col min="5882" max="5891" width="16" style="9" customWidth="1"/>
    <col min="5892" max="5892" width="14.140625" style="9" bestFit="1" customWidth="1"/>
    <col min="5893" max="5893" width="13.42578125" style="9" bestFit="1" customWidth="1"/>
    <col min="5894" max="5894" width="15.42578125" style="9" bestFit="1" customWidth="1"/>
    <col min="5895" max="5895" width="13.42578125" style="9" bestFit="1" customWidth="1"/>
    <col min="5896" max="5896" width="14.7109375" style="9" customWidth="1"/>
    <col min="5897" max="5906" width="16" style="9" customWidth="1"/>
    <col min="5907" max="5907" width="13.85546875" style="9" customWidth="1"/>
    <col min="5908" max="5908" width="13.42578125" style="9" customWidth="1"/>
    <col min="5909" max="5909" width="12.7109375" style="9" customWidth="1"/>
    <col min="5910" max="5910" width="15.7109375" style="9" bestFit="1" customWidth="1"/>
    <col min="5911" max="5911" width="14.140625" style="9" customWidth="1"/>
    <col min="5912" max="5912" width="15.85546875" style="9" bestFit="1" customWidth="1"/>
    <col min="5913" max="5913" width="13.85546875" style="9" bestFit="1" customWidth="1"/>
    <col min="5914" max="5914" width="12.85546875" style="9" customWidth="1"/>
    <col min="5915" max="5915" width="16" style="9" customWidth="1"/>
    <col min="5916" max="5916" width="11.42578125" style="9" bestFit="1" customWidth="1"/>
    <col min="5917" max="5917" width="14.85546875" style="9" bestFit="1" customWidth="1"/>
    <col min="5918" max="5918" width="13.85546875" style="9" bestFit="1" customWidth="1"/>
    <col min="5919" max="5919" width="13.85546875" style="9" customWidth="1"/>
    <col min="5920" max="5920" width="13.85546875" style="9" bestFit="1" customWidth="1"/>
    <col min="5921" max="5921" width="16" style="9" customWidth="1"/>
    <col min="5922" max="5922" width="13" style="9" customWidth="1"/>
    <col min="5923" max="5923" width="13.42578125" style="9" bestFit="1" customWidth="1"/>
    <col min="5924" max="5924" width="10.7109375" style="9" bestFit="1" customWidth="1"/>
    <col min="5925" max="5925" width="12" style="9" bestFit="1" customWidth="1"/>
    <col min="5926" max="5926" width="14.7109375" style="9" bestFit="1" customWidth="1"/>
    <col min="5927" max="5927" width="15.28515625" style="9" customWidth="1"/>
    <col min="5928" max="5928" width="12.28515625" style="9" customWidth="1"/>
    <col min="5929" max="5929" width="8" style="9" bestFit="1" customWidth="1"/>
    <col min="5930" max="5931" width="13" style="9" bestFit="1" customWidth="1"/>
    <col min="5932" max="5932" width="8.85546875" style="9" bestFit="1" customWidth="1"/>
    <col min="5933" max="5933" width="16" style="9" customWidth="1"/>
    <col min="5934" max="5934" width="11.28515625" style="9" customWidth="1"/>
    <col min="5935" max="5935" width="13" style="9" bestFit="1" customWidth="1"/>
    <col min="5936" max="5936" width="14.42578125" style="9" customWidth="1"/>
    <col min="5937" max="5937" width="13" style="9" bestFit="1" customWidth="1"/>
    <col min="5938" max="5938" width="16" style="9" customWidth="1"/>
    <col min="5939" max="5939" width="11" style="9" bestFit="1" customWidth="1"/>
    <col min="5940" max="5940" width="12.140625" style="9" bestFit="1" customWidth="1"/>
    <col min="5941" max="5941" width="13.7109375" style="9" bestFit="1" customWidth="1"/>
    <col min="5942" max="6131" width="10.7109375" style="9"/>
    <col min="6132" max="6132" width="3.140625" style="9" bestFit="1" customWidth="1"/>
    <col min="6133" max="6133" width="17" style="9" bestFit="1" customWidth="1"/>
    <col min="6134" max="6134" width="17.7109375" style="9" customWidth="1"/>
    <col min="6135" max="6135" width="9.85546875" style="9" customWidth="1"/>
    <col min="6136" max="6136" width="10.85546875" style="9" customWidth="1"/>
    <col min="6137" max="6137" width="32.42578125" style="9" bestFit="1" customWidth="1"/>
    <col min="6138" max="6147" width="16" style="9" customWidth="1"/>
    <col min="6148" max="6148" width="14.140625" style="9" bestFit="1" customWidth="1"/>
    <col min="6149" max="6149" width="13.42578125" style="9" bestFit="1" customWidth="1"/>
    <col min="6150" max="6150" width="15.42578125" style="9" bestFit="1" customWidth="1"/>
    <col min="6151" max="6151" width="13.42578125" style="9" bestFit="1" customWidth="1"/>
    <col min="6152" max="6152" width="14.7109375" style="9" customWidth="1"/>
    <col min="6153" max="6162" width="16" style="9" customWidth="1"/>
    <col min="6163" max="6163" width="13.85546875" style="9" customWidth="1"/>
    <col min="6164" max="6164" width="13.42578125" style="9" customWidth="1"/>
    <col min="6165" max="6165" width="12.7109375" style="9" customWidth="1"/>
    <col min="6166" max="6166" width="15.7109375" style="9" bestFit="1" customWidth="1"/>
    <col min="6167" max="6167" width="14.140625" style="9" customWidth="1"/>
    <col min="6168" max="6168" width="15.85546875" style="9" bestFit="1" customWidth="1"/>
    <col min="6169" max="6169" width="13.85546875" style="9" bestFit="1" customWidth="1"/>
    <col min="6170" max="6170" width="12.85546875" style="9" customWidth="1"/>
    <col min="6171" max="6171" width="16" style="9" customWidth="1"/>
    <col min="6172" max="6172" width="11.42578125" style="9" bestFit="1" customWidth="1"/>
    <col min="6173" max="6173" width="14.85546875" style="9" bestFit="1" customWidth="1"/>
    <col min="6174" max="6174" width="13.85546875" style="9" bestFit="1" customWidth="1"/>
    <col min="6175" max="6175" width="13.85546875" style="9" customWidth="1"/>
    <col min="6176" max="6176" width="13.85546875" style="9" bestFit="1" customWidth="1"/>
    <col min="6177" max="6177" width="16" style="9" customWidth="1"/>
    <col min="6178" max="6178" width="13" style="9" customWidth="1"/>
    <col min="6179" max="6179" width="13.42578125" style="9" bestFit="1" customWidth="1"/>
    <col min="6180" max="6180" width="10.7109375" style="9" bestFit="1" customWidth="1"/>
    <col min="6181" max="6181" width="12" style="9" bestFit="1" customWidth="1"/>
    <col min="6182" max="6182" width="14.7109375" style="9" bestFit="1" customWidth="1"/>
    <col min="6183" max="6183" width="15.28515625" style="9" customWidth="1"/>
    <col min="6184" max="6184" width="12.28515625" style="9" customWidth="1"/>
    <col min="6185" max="6185" width="8" style="9" bestFit="1" customWidth="1"/>
    <col min="6186" max="6187" width="13" style="9" bestFit="1" customWidth="1"/>
    <col min="6188" max="6188" width="8.85546875" style="9" bestFit="1" customWidth="1"/>
    <col min="6189" max="6189" width="16" style="9" customWidth="1"/>
    <col min="6190" max="6190" width="11.28515625" style="9" customWidth="1"/>
    <col min="6191" max="6191" width="13" style="9" bestFit="1" customWidth="1"/>
    <col min="6192" max="6192" width="14.42578125" style="9" customWidth="1"/>
    <col min="6193" max="6193" width="13" style="9" bestFit="1" customWidth="1"/>
    <col min="6194" max="6194" width="16" style="9" customWidth="1"/>
    <col min="6195" max="6195" width="11" style="9" bestFit="1" customWidth="1"/>
    <col min="6196" max="6196" width="12.140625" style="9" bestFit="1" customWidth="1"/>
    <col min="6197" max="6197" width="13.7109375" style="9" bestFit="1" customWidth="1"/>
    <col min="6198" max="6387" width="10.7109375" style="9"/>
    <col min="6388" max="6388" width="3.140625" style="9" bestFit="1" customWidth="1"/>
    <col min="6389" max="6389" width="17" style="9" bestFit="1" customWidth="1"/>
    <col min="6390" max="6390" width="17.7109375" style="9" customWidth="1"/>
    <col min="6391" max="6391" width="9.85546875" style="9" customWidth="1"/>
    <col min="6392" max="6392" width="10.85546875" style="9" customWidth="1"/>
    <col min="6393" max="6393" width="32.42578125" style="9" bestFit="1" customWidth="1"/>
    <col min="6394" max="6403" width="16" style="9" customWidth="1"/>
    <col min="6404" max="6404" width="14.140625" style="9" bestFit="1" customWidth="1"/>
    <col min="6405" max="6405" width="13.42578125" style="9" bestFit="1" customWidth="1"/>
    <col min="6406" max="6406" width="15.42578125" style="9" bestFit="1" customWidth="1"/>
    <col min="6407" max="6407" width="13.42578125" style="9" bestFit="1" customWidth="1"/>
    <col min="6408" max="6408" width="14.7109375" style="9" customWidth="1"/>
    <col min="6409" max="6418" width="16" style="9" customWidth="1"/>
    <col min="6419" max="6419" width="13.85546875" style="9" customWidth="1"/>
    <col min="6420" max="6420" width="13.42578125" style="9" customWidth="1"/>
    <col min="6421" max="6421" width="12.7109375" style="9" customWidth="1"/>
    <col min="6422" max="6422" width="15.7109375" style="9" bestFit="1" customWidth="1"/>
    <col min="6423" max="6423" width="14.140625" style="9" customWidth="1"/>
    <col min="6424" max="6424" width="15.85546875" style="9" bestFit="1" customWidth="1"/>
    <col min="6425" max="6425" width="13.85546875" style="9" bestFit="1" customWidth="1"/>
    <col min="6426" max="6426" width="12.85546875" style="9" customWidth="1"/>
    <col min="6427" max="6427" width="16" style="9" customWidth="1"/>
    <col min="6428" max="6428" width="11.42578125" style="9" bestFit="1" customWidth="1"/>
    <col min="6429" max="6429" width="14.85546875" style="9" bestFit="1" customWidth="1"/>
    <col min="6430" max="6430" width="13.85546875" style="9" bestFit="1" customWidth="1"/>
    <col min="6431" max="6431" width="13.85546875" style="9" customWidth="1"/>
    <col min="6432" max="6432" width="13.85546875" style="9" bestFit="1" customWidth="1"/>
    <col min="6433" max="6433" width="16" style="9" customWidth="1"/>
    <col min="6434" max="6434" width="13" style="9" customWidth="1"/>
    <col min="6435" max="6435" width="13.42578125" style="9" bestFit="1" customWidth="1"/>
    <col min="6436" max="6436" width="10.7109375" style="9" bestFit="1" customWidth="1"/>
    <col min="6437" max="6437" width="12" style="9" bestFit="1" customWidth="1"/>
    <col min="6438" max="6438" width="14.7109375" style="9" bestFit="1" customWidth="1"/>
    <col min="6439" max="6439" width="15.28515625" style="9" customWidth="1"/>
    <col min="6440" max="6440" width="12.28515625" style="9" customWidth="1"/>
    <col min="6441" max="6441" width="8" style="9" bestFit="1" customWidth="1"/>
    <col min="6442" max="6443" width="13" style="9" bestFit="1" customWidth="1"/>
    <col min="6444" max="6444" width="8.85546875" style="9" bestFit="1" customWidth="1"/>
    <col min="6445" max="6445" width="16" style="9" customWidth="1"/>
    <col min="6446" max="6446" width="11.28515625" style="9" customWidth="1"/>
    <col min="6447" max="6447" width="13" style="9" bestFit="1" customWidth="1"/>
    <col min="6448" max="6448" width="14.42578125" style="9" customWidth="1"/>
    <col min="6449" max="6449" width="13" style="9" bestFit="1" customWidth="1"/>
    <col min="6450" max="6450" width="16" style="9" customWidth="1"/>
    <col min="6451" max="6451" width="11" style="9" bestFit="1" customWidth="1"/>
    <col min="6452" max="6452" width="12.140625" style="9" bestFit="1" customWidth="1"/>
    <col min="6453" max="6453" width="13.7109375" style="9" bestFit="1" customWidth="1"/>
    <col min="6454" max="6643" width="10.7109375" style="9"/>
    <col min="6644" max="6644" width="3.140625" style="9" bestFit="1" customWidth="1"/>
    <col min="6645" max="6645" width="17" style="9" bestFit="1" customWidth="1"/>
    <col min="6646" max="6646" width="17.7109375" style="9" customWidth="1"/>
    <col min="6647" max="6647" width="9.85546875" style="9" customWidth="1"/>
    <col min="6648" max="6648" width="10.85546875" style="9" customWidth="1"/>
    <col min="6649" max="6649" width="32.42578125" style="9" bestFit="1" customWidth="1"/>
    <col min="6650" max="6659" width="16" style="9" customWidth="1"/>
    <col min="6660" max="6660" width="14.140625" style="9" bestFit="1" customWidth="1"/>
    <col min="6661" max="6661" width="13.42578125" style="9" bestFit="1" customWidth="1"/>
    <col min="6662" max="6662" width="15.42578125" style="9" bestFit="1" customWidth="1"/>
    <col min="6663" max="6663" width="13.42578125" style="9" bestFit="1" customWidth="1"/>
    <col min="6664" max="6664" width="14.7109375" style="9" customWidth="1"/>
    <col min="6665" max="6674" width="16" style="9" customWidth="1"/>
    <col min="6675" max="6675" width="13.85546875" style="9" customWidth="1"/>
    <col min="6676" max="6676" width="13.42578125" style="9" customWidth="1"/>
    <col min="6677" max="6677" width="12.7109375" style="9" customWidth="1"/>
    <col min="6678" max="6678" width="15.7109375" style="9" bestFit="1" customWidth="1"/>
    <col min="6679" max="6679" width="14.140625" style="9" customWidth="1"/>
    <col min="6680" max="6680" width="15.85546875" style="9" bestFit="1" customWidth="1"/>
    <col min="6681" max="6681" width="13.85546875" style="9" bestFit="1" customWidth="1"/>
    <col min="6682" max="6682" width="12.85546875" style="9" customWidth="1"/>
    <col min="6683" max="6683" width="16" style="9" customWidth="1"/>
    <col min="6684" max="6684" width="11.42578125" style="9" bestFit="1" customWidth="1"/>
    <col min="6685" max="6685" width="14.85546875" style="9" bestFit="1" customWidth="1"/>
    <col min="6686" max="6686" width="13.85546875" style="9" bestFit="1" customWidth="1"/>
    <col min="6687" max="6687" width="13.85546875" style="9" customWidth="1"/>
    <col min="6688" max="6688" width="13.85546875" style="9" bestFit="1" customWidth="1"/>
    <col min="6689" max="6689" width="16" style="9" customWidth="1"/>
    <col min="6690" max="6690" width="13" style="9" customWidth="1"/>
    <col min="6691" max="6691" width="13.42578125" style="9" bestFit="1" customWidth="1"/>
    <col min="6692" max="6692" width="10.7109375" style="9" bestFit="1" customWidth="1"/>
    <col min="6693" max="6693" width="12" style="9" bestFit="1" customWidth="1"/>
    <col min="6694" max="6694" width="14.7109375" style="9" bestFit="1" customWidth="1"/>
    <col min="6695" max="6695" width="15.28515625" style="9" customWidth="1"/>
    <col min="6696" max="6696" width="12.28515625" style="9" customWidth="1"/>
    <col min="6697" max="6697" width="8" style="9" bestFit="1" customWidth="1"/>
    <col min="6698" max="6699" width="13" style="9" bestFit="1" customWidth="1"/>
    <col min="6700" max="6700" width="8.85546875" style="9" bestFit="1" customWidth="1"/>
    <col min="6701" max="6701" width="16" style="9" customWidth="1"/>
    <col min="6702" max="6702" width="11.28515625" style="9" customWidth="1"/>
    <col min="6703" max="6703" width="13" style="9" bestFit="1" customWidth="1"/>
    <col min="6704" max="6704" width="14.42578125" style="9" customWidth="1"/>
    <col min="6705" max="6705" width="13" style="9" bestFit="1" customWidth="1"/>
    <col min="6706" max="6706" width="16" style="9" customWidth="1"/>
    <col min="6707" max="6707" width="11" style="9" bestFit="1" customWidth="1"/>
    <col min="6708" max="6708" width="12.140625" style="9" bestFit="1" customWidth="1"/>
    <col min="6709" max="6709" width="13.7109375" style="9" bestFit="1" customWidth="1"/>
    <col min="6710" max="6899" width="10.7109375" style="9"/>
    <col min="6900" max="6900" width="3.140625" style="9" bestFit="1" customWidth="1"/>
    <col min="6901" max="6901" width="17" style="9" bestFit="1" customWidth="1"/>
    <col min="6902" max="6902" width="17.7109375" style="9" customWidth="1"/>
    <col min="6903" max="6903" width="9.85546875" style="9" customWidth="1"/>
    <col min="6904" max="6904" width="10.85546875" style="9" customWidth="1"/>
    <col min="6905" max="6905" width="32.42578125" style="9" bestFit="1" customWidth="1"/>
    <col min="6906" max="6915" width="16" style="9" customWidth="1"/>
    <col min="6916" max="6916" width="14.140625" style="9" bestFit="1" customWidth="1"/>
    <col min="6917" max="6917" width="13.42578125" style="9" bestFit="1" customWidth="1"/>
    <col min="6918" max="6918" width="15.42578125" style="9" bestFit="1" customWidth="1"/>
    <col min="6919" max="6919" width="13.42578125" style="9" bestFit="1" customWidth="1"/>
    <col min="6920" max="6920" width="14.7109375" style="9" customWidth="1"/>
    <col min="6921" max="6930" width="16" style="9" customWidth="1"/>
    <col min="6931" max="6931" width="13.85546875" style="9" customWidth="1"/>
    <col min="6932" max="6932" width="13.42578125" style="9" customWidth="1"/>
    <col min="6933" max="6933" width="12.7109375" style="9" customWidth="1"/>
    <col min="6934" max="6934" width="15.7109375" style="9" bestFit="1" customWidth="1"/>
    <col min="6935" max="6935" width="14.140625" style="9" customWidth="1"/>
    <col min="6936" max="6936" width="15.85546875" style="9" bestFit="1" customWidth="1"/>
    <col min="6937" max="6937" width="13.85546875" style="9" bestFit="1" customWidth="1"/>
    <col min="6938" max="6938" width="12.85546875" style="9" customWidth="1"/>
    <col min="6939" max="6939" width="16" style="9" customWidth="1"/>
    <col min="6940" max="6940" width="11.42578125" style="9" bestFit="1" customWidth="1"/>
    <col min="6941" max="6941" width="14.85546875" style="9" bestFit="1" customWidth="1"/>
    <col min="6942" max="6942" width="13.85546875" style="9" bestFit="1" customWidth="1"/>
    <col min="6943" max="6943" width="13.85546875" style="9" customWidth="1"/>
    <col min="6944" max="6944" width="13.85546875" style="9" bestFit="1" customWidth="1"/>
    <col min="6945" max="6945" width="16" style="9" customWidth="1"/>
    <col min="6946" max="6946" width="13" style="9" customWidth="1"/>
    <col min="6947" max="6947" width="13.42578125" style="9" bestFit="1" customWidth="1"/>
    <col min="6948" max="6948" width="10.7109375" style="9" bestFit="1" customWidth="1"/>
    <col min="6949" max="6949" width="12" style="9" bestFit="1" customWidth="1"/>
    <col min="6950" max="6950" width="14.7109375" style="9" bestFit="1" customWidth="1"/>
    <col min="6951" max="6951" width="15.28515625" style="9" customWidth="1"/>
    <col min="6952" max="6952" width="12.28515625" style="9" customWidth="1"/>
    <col min="6953" max="6953" width="8" style="9" bestFit="1" customWidth="1"/>
    <col min="6954" max="6955" width="13" style="9" bestFit="1" customWidth="1"/>
    <col min="6956" max="6956" width="8.85546875" style="9" bestFit="1" customWidth="1"/>
    <col min="6957" max="6957" width="16" style="9" customWidth="1"/>
    <col min="6958" max="6958" width="11.28515625" style="9" customWidth="1"/>
    <col min="6959" max="6959" width="13" style="9" bestFit="1" customWidth="1"/>
    <col min="6960" max="6960" width="14.42578125" style="9" customWidth="1"/>
    <col min="6961" max="6961" width="13" style="9" bestFit="1" customWidth="1"/>
    <col min="6962" max="6962" width="16" style="9" customWidth="1"/>
    <col min="6963" max="6963" width="11" style="9" bestFit="1" customWidth="1"/>
    <col min="6964" max="6964" width="12.140625" style="9" bestFit="1" customWidth="1"/>
    <col min="6965" max="6965" width="13.7109375" style="9" bestFit="1" customWidth="1"/>
    <col min="6966" max="7155" width="10.7109375" style="9"/>
    <col min="7156" max="7156" width="3.140625" style="9" bestFit="1" customWidth="1"/>
    <col min="7157" max="7157" width="17" style="9" bestFit="1" customWidth="1"/>
    <col min="7158" max="7158" width="17.7109375" style="9" customWidth="1"/>
    <col min="7159" max="7159" width="9.85546875" style="9" customWidth="1"/>
    <col min="7160" max="7160" width="10.85546875" style="9" customWidth="1"/>
    <col min="7161" max="7161" width="32.42578125" style="9" bestFit="1" customWidth="1"/>
    <col min="7162" max="7171" width="16" style="9" customWidth="1"/>
    <col min="7172" max="7172" width="14.140625" style="9" bestFit="1" customWidth="1"/>
    <col min="7173" max="7173" width="13.42578125" style="9" bestFit="1" customWidth="1"/>
    <col min="7174" max="7174" width="15.42578125" style="9" bestFit="1" customWidth="1"/>
    <col min="7175" max="7175" width="13.42578125" style="9" bestFit="1" customWidth="1"/>
    <col min="7176" max="7176" width="14.7109375" style="9" customWidth="1"/>
    <col min="7177" max="7186" width="16" style="9" customWidth="1"/>
    <col min="7187" max="7187" width="13.85546875" style="9" customWidth="1"/>
    <col min="7188" max="7188" width="13.42578125" style="9" customWidth="1"/>
    <col min="7189" max="7189" width="12.7109375" style="9" customWidth="1"/>
    <col min="7190" max="7190" width="15.7109375" style="9" bestFit="1" customWidth="1"/>
    <col min="7191" max="7191" width="14.140625" style="9" customWidth="1"/>
    <col min="7192" max="7192" width="15.85546875" style="9" bestFit="1" customWidth="1"/>
    <col min="7193" max="7193" width="13.85546875" style="9" bestFit="1" customWidth="1"/>
    <col min="7194" max="7194" width="12.85546875" style="9" customWidth="1"/>
    <col min="7195" max="7195" width="16" style="9" customWidth="1"/>
    <col min="7196" max="7196" width="11.42578125" style="9" bestFit="1" customWidth="1"/>
    <col min="7197" max="7197" width="14.85546875" style="9" bestFit="1" customWidth="1"/>
    <col min="7198" max="7198" width="13.85546875" style="9" bestFit="1" customWidth="1"/>
    <col min="7199" max="7199" width="13.85546875" style="9" customWidth="1"/>
    <col min="7200" max="7200" width="13.85546875" style="9" bestFit="1" customWidth="1"/>
    <col min="7201" max="7201" width="16" style="9" customWidth="1"/>
    <col min="7202" max="7202" width="13" style="9" customWidth="1"/>
    <col min="7203" max="7203" width="13.42578125" style="9" bestFit="1" customWidth="1"/>
    <col min="7204" max="7204" width="10.7109375" style="9" bestFit="1" customWidth="1"/>
    <col min="7205" max="7205" width="12" style="9" bestFit="1" customWidth="1"/>
    <col min="7206" max="7206" width="14.7109375" style="9" bestFit="1" customWidth="1"/>
    <col min="7207" max="7207" width="15.28515625" style="9" customWidth="1"/>
    <col min="7208" max="7208" width="12.28515625" style="9" customWidth="1"/>
    <col min="7209" max="7209" width="8" style="9" bestFit="1" customWidth="1"/>
    <col min="7210" max="7211" width="13" style="9" bestFit="1" customWidth="1"/>
    <col min="7212" max="7212" width="8.85546875" style="9" bestFit="1" customWidth="1"/>
    <col min="7213" max="7213" width="16" style="9" customWidth="1"/>
    <col min="7214" max="7214" width="11.28515625" style="9" customWidth="1"/>
    <col min="7215" max="7215" width="13" style="9" bestFit="1" customWidth="1"/>
    <col min="7216" max="7216" width="14.42578125" style="9" customWidth="1"/>
    <col min="7217" max="7217" width="13" style="9" bestFit="1" customWidth="1"/>
    <col min="7218" max="7218" width="16" style="9" customWidth="1"/>
    <col min="7219" max="7219" width="11" style="9" bestFit="1" customWidth="1"/>
    <col min="7220" max="7220" width="12.140625" style="9" bestFit="1" customWidth="1"/>
    <col min="7221" max="7221" width="13.7109375" style="9" bestFit="1" customWidth="1"/>
    <col min="7222" max="7411" width="10.7109375" style="9"/>
    <col min="7412" max="7412" width="3.140625" style="9" bestFit="1" customWidth="1"/>
    <col min="7413" max="7413" width="17" style="9" bestFit="1" customWidth="1"/>
    <col min="7414" max="7414" width="17.7109375" style="9" customWidth="1"/>
    <col min="7415" max="7415" width="9.85546875" style="9" customWidth="1"/>
    <col min="7416" max="7416" width="10.85546875" style="9" customWidth="1"/>
    <col min="7417" max="7417" width="32.42578125" style="9" bestFit="1" customWidth="1"/>
    <col min="7418" max="7427" width="16" style="9" customWidth="1"/>
    <col min="7428" max="7428" width="14.140625" style="9" bestFit="1" customWidth="1"/>
    <col min="7429" max="7429" width="13.42578125" style="9" bestFit="1" customWidth="1"/>
    <col min="7430" max="7430" width="15.42578125" style="9" bestFit="1" customWidth="1"/>
    <col min="7431" max="7431" width="13.42578125" style="9" bestFit="1" customWidth="1"/>
    <col min="7432" max="7432" width="14.7109375" style="9" customWidth="1"/>
    <col min="7433" max="7442" width="16" style="9" customWidth="1"/>
    <col min="7443" max="7443" width="13.85546875" style="9" customWidth="1"/>
    <col min="7444" max="7444" width="13.42578125" style="9" customWidth="1"/>
    <col min="7445" max="7445" width="12.7109375" style="9" customWidth="1"/>
    <col min="7446" max="7446" width="15.7109375" style="9" bestFit="1" customWidth="1"/>
    <col min="7447" max="7447" width="14.140625" style="9" customWidth="1"/>
    <col min="7448" max="7448" width="15.85546875" style="9" bestFit="1" customWidth="1"/>
    <col min="7449" max="7449" width="13.85546875" style="9" bestFit="1" customWidth="1"/>
    <col min="7450" max="7450" width="12.85546875" style="9" customWidth="1"/>
    <col min="7451" max="7451" width="16" style="9" customWidth="1"/>
    <col min="7452" max="7452" width="11.42578125" style="9" bestFit="1" customWidth="1"/>
    <col min="7453" max="7453" width="14.85546875" style="9" bestFit="1" customWidth="1"/>
    <col min="7454" max="7454" width="13.85546875" style="9" bestFit="1" customWidth="1"/>
    <col min="7455" max="7455" width="13.85546875" style="9" customWidth="1"/>
    <col min="7456" max="7456" width="13.85546875" style="9" bestFit="1" customWidth="1"/>
    <col min="7457" max="7457" width="16" style="9" customWidth="1"/>
    <col min="7458" max="7458" width="13" style="9" customWidth="1"/>
    <col min="7459" max="7459" width="13.42578125" style="9" bestFit="1" customWidth="1"/>
    <col min="7460" max="7460" width="10.7109375" style="9" bestFit="1" customWidth="1"/>
    <col min="7461" max="7461" width="12" style="9" bestFit="1" customWidth="1"/>
    <col min="7462" max="7462" width="14.7109375" style="9" bestFit="1" customWidth="1"/>
    <col min="7463" max="7463" width="15.28515625" style="9" customWidth="1"/>
    <col min="7464" max="7464" width="12.28515625" style="9" customWidth="1"/>
    <col min="7465" max="7465" width="8" style="9" bestFit="1" customWidth="1"/>
    <col min="7466" max="7467" width="13" style="9" bestFit="1" customWidth="1"/>
    <col min="7468" max="7468" width="8.85546875" style="9" bestFit="1" customWidth="1"/>
    <col min="7469" max="7469" width="16" style="9" customWidth="1"/>
    <col min="7470" max="7470" width="11.28515625" style="9" customWidth="1"/>
    <col min="7471" max="7471" width="13" style="9" bestFit="1" customWidth="1"/>
    <col min="7472" max="7472" width="14.42578125" style="9" customWidth="1"/>
    <col min="7473" max="7473" width="13" style="9" bestFit="1" customWidth="1"/>
    <col min="7474" max="7474" width="16" style="9" customWidth="1"/>
    <col min="7475" max="7475" width="11" style="9" bestFit="1" customWidth="1"/>
    <col min="7476" max="7476" width="12.140625" style="9" bestFit="1" customWidth="1"/>
    <col min="7477" max="7477" width="13.7109375" style="9" bestFit="1" customWidth="1"/>
    <col min="7478" max="7667" width="10.7109375" style="9"/>
    <col min="7668" max="7668" width="3.140625" style="9" bestFit="1" customWidth="1"/>
    <col min="7669" max="7669" width="17" style="9" bestFit="1" customWidth="1"/>
    <col min="7670" max="7670" width="17.7109375" style="9" customWidth="1"/>
    <col min="7671" max="7671" width="9.85546875" style="9" customWidth="1"/>
    <col min="7672" max="7672" width="10.85546875" style="9" customWidth="1"/>
    <col min="7673" max="7673" width="32.42578125" style="9" bestFit="1" customWidth="1"/>
    <col min="7674" max="7683" width="16" style="9" customWidth="1"/>
    <col min="7684" max="7684" width="14.140625" style="9" bestFit="1" customWidth="1"/>
    <col min="7685" max="7685" width="13.42578125" style="9" bestFit="1" customWidth="1"/>
    <col min="7686" max="7686" width="15.42578125" style="9" bestFit="1" customWidth="1"/>
    <col min="7687" max="7687" width="13.42578125" style="9" bestFit="1" customWidth="1"/>
    <col min="7688" max="7688" width="14.7109375" style="9" customWidth="1"/>
    <col min="7689" max="7698" width="16" style="9" customWidth="1"/>
    <col min="7699" max="7699" width="13.85546875" style="9" customWidth="1"/>
    <col min="7700" max="7700" width="13.42578125" style="9" customWidth="1"/>
    <col min="7701" max="7701" width="12.7109375" style="9" customWidth="1"/>
    <col min="7702" max="7702" width="15.7109375" style="9" bestFit="1" customWidth="1"/>
    <col min="7703" max="7703" width="14.140625" style="9" customWidth="1"/>
    <col min="7704" max="7704" width="15.85546875" style="9" bestFit="1" customWidth="1"/>
    <col min="7705" max="7705" width="13.85546875" style="9" bestFit="1" customWidth="1"/>
    <col min="7706" max="7706" width="12.85546875" style="9" customWidth="1"/>
    <col min="7707" max="7707" width="16" style="9" customWidth="1"/>
    <col min="7708" max="7708" width="11.42578125" style="9" bestFit="1" customWidth="1"/>
    <col min="7709" max="7709" width="14.85546875" style="9" bestFit="1" customWidth="1"/>
    <col min="7710" max="7710" width="13.85546875" style="9" bestFit="1" customWidth="1"/>
    <col min="7711" max="7711" width="13.85546875" style="9" customWidth="1"/>
    <col min="7712" max="7712" width="13.85546875" style="9" bestFit="1" customWidth="1"/>
    <col min="7713" max="7713" width="16" style="9" customWidth="1"/>
    <col min="7714" max="7714" width="13" style="9" customWidth="1"/>
    <col min="7715" max="7715" width="13.42578125" style="9" bestFit="1" customWidth="1"/>
    <col min="7716" max="7716" width="10.7109375" style="9" bestFit="1" customWidth="1"/>
    <col min="7717" max="7717" width="12" style="9" bestFit="1" customWidth="1"/>
    <col min="7718" max="7718" width="14.7109375" style="9" bestFit="1" customWidth="1"/>
    <col min="7719" max="7719" width="15.28515625" style="9" customWidth="1"/>
    <col min="7720" max="7720" width="12.28515625" style="9" customWidth="1"/>
    <col min="7721" max="7721" width="8" style="9" bestFit="1" customWidth="1"/>
    <col min="7722" max="7723" width="13" style="9" bestFit="1" customWidth="1"/>
    <col min="7724" max="7724" width="8.85546875" style="9" bestFit="1" customWidth="1"/>
    <col min="7725" max="7725" width="16" style="9" customWidth="1"/>
    <col min="7726" max="7726" width="11.28515625" style="9" customWidth="1"/>
    <col min="7727" max="7727" width="13" style="9" bestFit="1" customWidth="1"/>
    <col min="7728" max="7728" width="14.42578125" style="9" customWidth="1"/>
    <col min="7729" max="7729" width="13" style="9" bestFit="1" customWidth="1"/>
    <col min="7730" max="7730" width="16" style="9" customWidth="1"/>
    <col min="7731" max="7731" width="11" style="9" bestFit="1" customWidth="1"/>
    <col min="7732" max="7732" width="12.140625" style="9" bestFit="1" customWidth="1"/>
    <col min="7733" max="7733" width="13.7109375" style="9" bestFit="1" customWidth="1"/>
    <col min="7734" max="7923" width="10.7109375" style="9"/>
    <col min="7924" max="7924" width="3.140625" style="9" bestFit="1" customWidth="1"/>
    <col min="7925" max="7925" width="17" style="9" bestFit="1" customWidth="1"/>
    <col min="7926" max="7926" width="17.7109375" style="9" customWidth="1"/>
    <col min="7927" max="7927" width="9.85546875" style="9" customWidth="1"/>
    <col min="7928" max="7928" width="10.85546875" style="9" customWidth="1"/>
    <col min="7929" max="7929" width="32.42578125" style="9" bestFit="1" customWidth="1"/>
    <col min="7930" max="7939" width="16" style="9" customWidth="1"/>
    <col min="7940" max="7940" width="14.140625" style="9" bestFit="1" customWidth="1"/>
    <col min="7941" max="7941" width="13.42578125" style="9" bestFit="1" customWidth="1"/>
    <col min="7942" max="7942" width="15.42578125" style="9" bestFit="1" customWidth="1"/>
    <col min="7943" max="7943" width="13.42578125" style="9" bestFit="1" customWidth="1"/>
    <col min="7944" max="7944" width="14.7109375" style="9" customWidth="1"/>
    <col min="7945" max="7954" width="16" style="9" customWidth="1"/>
    <col min="7955" max="7955" width="13.85546875" style="9" customWidth="1"/>
    <col min="7956" max="7956" width="13.42578125" style="9" customWidth="1"/>
    <col min="7957" max="7957" width="12.7109375" style="9" customWidth="1"/>
    <col min="7958" max="7958" width="15.7109375" style="9" bestFit="1" customWidth="1"/>
    <col min="7959" max="7959" width="14.140625" style="9" customWidth="1"/>
    <col min="7960" max="7960" width="15.85546875" style="9" bestFit="1" customWidth="1"/>
    <col min="7961" max="7961" width="13.85546875" style="9" bestFit="1" customWidth="1"/>
    <col min="7962" max="7962" width="12.85546875" style="9" customWidth="1"/>
    <col min="7963" max="7963" width="16" style="9" customWidth="1"/>
    <col min="7964" max="7964" width="11.42578125" style="9" bestFit="1" customWidth="1"/>
    <col min="7965" max="7965" width="14.85546875" style="9" bestFit="1" customWidth="1"/>
    <col min="7966" max="7966" width="13.85546875" style="9" bestFit="1" customWidth="1"/>
    <col min="7967" max="7967" width="13.85546875" style="9" customWidth="1"/>
    <col min="7968" max="7968" width="13.85546875" style="9" bestFit="1" customWidth="1"/>
    <col min="7969" max="7969" width="16" style="9" customWidth="1"/>
    <col min="7970" max="7970" width="13" style="9" customWidth="1"/>
    <col min="7971" max="7971" width="13.42578125" style="9" bestFit="1" customWidth="1"/>
    <col min="7972" max="7972" width="10.7109375" style="9" bestFit="1" customWidth="1"/>
    <col min="7973" max="7973" width="12" style="9" bestFit="1" customWidth="1"/>
    <col min="7974" max="7974" width="14.7109375" style="9" bestFit="1" customWidth="1"/>
    <col min="7975" max="7975" width="15.28515625" style="9" customWidth="1"/>
    <col min="7976" max="7976" width="12.28515625" style="9" customWidth="1"/>
    <col min="7977" max="7977" width="8" style="9" bestFit="1" customWidth="1"/>
    <col min="7978" max="7979" width="13" style="9" bestFit="1" customWidth="1"/>
    <col min="7980" max="7980" width="8.85546875" style="9" bestFit="1" customWidth="1"/>
    <col min="7981" max="7981" width="16" style="9" customWidth="1"/>
    <col min="7982" max="7982" width="11.28515625" style="9" customWidth="1"/>
    <col min="7983" max="7983" width="13" style="9" bestFit="1" customWidth="1"/>
    <col min="7984" max="7984" width="14.42578125" style="9" customWidth="1"/>
    <col min="7985" max="7985" width="13" style="9" bestFit="1" customWidth="1"/>
    <col min="7986" max="7986" width="16" style="9" customWidth="1"/>
    <col min="7987" max="7987" width="11" style="9" bestFit="1" customWidth="1"/>
    <col min="7988" max="7988" width="12.140625" style="9" bestFit="1" customWidth="1"/>
    <col min="7989" max="7989" width="13.7109375" style="9" bestFit="1" customWidth="1"/>
    <col min="7990" max="8179" width="10.7109375" style="9"/>
    <col min="8180" max="8180" width="3.140625" style="9" bestFit="1" customWidth="1"/>
    <col min="8181" max="8181" width="17" style="9" bestFit="1" customWidth="1"/>
    <col min="8182" max="8182" width="17.7109375" style="9" customWidth="1"/>
    <col min="8183" max="8183" width="9.85546875" style="9" customWidth="1"/>
    <col min="8184" max="8184" width="10.85546875" style="9" customWidth="1"/>
    <col min="8185" max="8185" width="32.42578125" style="9" bestFit="1" customWidth="1"/>
    <col min="8186" max="8195" width="16" style="9" customWidth="1"/>
    <col min="8196" max="8196" width="14.140625" style="9" bestFit="1" customWidth="1"/>
    <col min="8197" max="8197" width="13.42578125" style="9" bestFit="1" customWidth="1"/>
    <col min="8198" max="8198" width="15.42578125" style="9" bestFit="1" customWidth="1"/>
    <col min="8199" max="8199" width="13.42578125" style="9" bestFit="1" customWidth="1"/>
    <col min="8200" max="8200" width="14.7109375" style="9" customWidth="1"/>
    <col min="8201" max="8210" width="16" style="9" customWidth="1"/>
    <col min="8211" max="8211" width="13.85546875" style="9" customWidth="1"/>
    <col min="8212" max="8212" width="13.42578125" style="9" customWidth="1"/>
    <col min="8213" max="8213" width="12.7109375" style="9" customWidth="1"/>
    <col min="8214" max="8214" width="15.7109375" style="9" bestFit="1" customWidth="1"/>
    <col min="8215" max="8215" width="14.140625" style="9" customWidth="1"/>
    <col min="8216" max="8216" width="15.85546875" style="9" bestFit="1" customWidth="1"/>
    <col min="8217" max="8217" width="13.85546875" style="9" bestFit="1" customWidth="1"/>
    <col min="8218" max="8218" width="12.85546875" style="9" customWidth="1"/>
    <col min="8219" max="8219" width="16" style="9" customWidth="1"/>
    <col min="8220" max="8220" width="11.42578125" style="9" bestFit="1" customWidth="1"/>
    <col min="8221" max="8221" width="14.85546875" style="9" bestFit="1" customWidth="1"/>
    <col min="8222" max="8222" width="13.85546875" style="9" bestFit="1" customWidth="1"/>
    <col min="8223" max="8223" width="13.85546875" style="9" customWidth="1"/>
    <col min="8224" max="8224" width="13.85546875" style="9" bestFit="1" customWidth="1"/>
    <col min="8225" max="8225" width="16" style="9" customWidth="1"/>
    <col min="8226" max="8226" width="13" style="9" customWidth="1"/>
    <col min="8227" max="8227" width="13.42578125" style="9" bestFit="1" customWidth="1"/>
    <col min="8228" max="8228" width="10.7109375" style="9" bestFit="1" customWidth="1"/>
    <col min="8229" max="8229" width="12" style="9" bestFit="1" customWidth="1"/>
    <col min="8230" max="8230" width="14.7109375" style="9" bestFit="1" customWidth="1"/>
    <col min="8231" max="8231" width="15.28515625" style="9" customWidth="1"/>
    <col min="8232" max="8232" width="12.28515625" style="9" customWidth="1"/>
    <col min="8233" max="8233" width="8" style="9" bestFit="1" customWidth="1"/>
    <col min="8234" max="8235" width="13" style="9" bestFit="1" customWidth="1"/>
    <col min="8236" max="8236" width="8.85546875" style="9" bestFit="1" customWidth="1"/>
    <col min="8237" max="8237" width="16" style="9" customWidth="1"/>
    <col min="8238" max="8238" width="11.28515625" style="9" customWidth="1"/>
    <col min="8239" max="8239" width="13" style="9" bestFit="1" customWidth="1"/>
    <col min="8240" max="8240" width="14.42578125" style="9" customWidth="1"/>
    <col min="8241" max="8241" width="13" style="9" bestFit="1" customWidth="1"/>
    <col min="8242" max="8242" width="16" style="9" customWidth="1"/>
    <col min="8243" max="8243" width="11" style="9" bestFit="1" customWidth="1"/>
    <col min="8244" max="8244" width="12.140625" style="9" bestFit="1" customWidth="1"/>
    <col min="8245" max="8245" width="13.7109375" style="9" bestFit="1" customWidth="1"/>
    <col min="8246" max="8435" width="10.7109375" style="9"/>
    <col min="8436" max="8436" width="3.140625" style="9" bestFit="1" customWidth="1"/>
    <col min="8437" max="8437" width="17" style="9" bestFit="1" customWidth="1"/>
    <col min="8438" max="8438" width="17.7109375" style="9" customWidth="1"/>
    <col min="8439" max="8439" width="9.85546875" style="9" customWidth="1"/>
    <col min="8440" max="8440" width="10.85546875" style="9" customWidth="1"/>
    <col min="8441" max="8441" width="32.42578125" style="9" bestFit="1" customWidth="1"/>
    <col min="8442" max="8451" width="16" style="9" customWidth="1"/>
    <col min="8452" max="8452" width="14.140625" style="9" bestFit="1" customWidth="1"/>
    <col min="8453" max="8453" width="13.42578125" style="9" bestFit="1" customWidth="1"/>
    <col min="8454" max="8454" width="15.42578125" style="9" bestFit="1" customWidth="1"/>
    <col min="8455" max="8455" width="13.42578125" style="9" bestFit="1" customWidth="1"/>
    <col min="8456" max="8456" width="14.7109375" style="9" customWidth="1"/>
    <col min="8457" max="8466" width="16" style="9" customWidth="1"/>
    <col min="8467" max="8467" width="13.85546875" style="9" customWidth="1"/>
    <col min="8468" max="8468" width="13.42578125" style="9" customWidth="1"/>
    <col min="8469" max="8469" width="12.7109375" style="9" customWidth="1"/>
    <col min="8470" max="8470" width="15.7109375" style="9" bestFit="1" customWidth="1"/>
    <col min="8471" max="8471" width="14.140625" style="9" customWidth="1"/>
    <col min="8472" max="8472" width="15.85546875" style="9" bestFit="1" customWidth="1"/>
    <col min="8473" max="8473" width="13.85546875" style="9" bestFit="1" customWidth="1"/>
    <col min="8474" max="8474" width="12.85546875" style="9" customWidth="1"/>
    <col min="8475" max="8475" width="16" style="9" customWidth="1"/>
    <col min="8476" max="8476" width="11.42578125" style="9" bestFit="1" customWidth="1"/>
    <col min="8477" max="8477" width="14.85546875" style="9" bestFit="1" customWidth="1"/>
    <col min="8478" max="8478" width="13.85546875" style="9" bestFit="1" customWidth="1"/>
    <col min="8479" max="8479" width="13.85546875" style="9" customWidth="1"/>
    <col min="8480" max="8480" width="13.85546875" style="9" bestFit="1" customWidth="1"/>
    <col min="8481" max="8481" width="16" style="9" customWidth="1"/>
    <col min="8482" max="8482" width="13" style="9" customWidth="1"/>
    <col min="8483" max="8483" width="13.42578125" style="9" bestFit="1" customWidth="1"/>
    <col min="8484" max="8484" width="10.7109375" style="9" bestFit="1" customWidth="1"/>
    <col min="8485" max="8485" width="12" style="9" bestFit="1" customWidth="1"/>
    <col min="8486" max="8486" width="14.7109375" style="9" bestFit="1" customWidth="1"/>
    <col min="8487" max="8487" width="15.28515625" style="9" customWidth="1"/>
    <col min="8488" max="8488" width="12.28515625" style="9" customWidth="1"/>
    <col min="8489" max="8489" width="8" style="9" bestFit="1" customWidth="1"/>
    <col min="8490" max="8491" width="13" style="9" bestFit="1" customWidth="1"/>
    <col min="8492" max="8492" width="8.85546875" style="9" bestFit="1" customWidth="1"/>
    <col min="8493" max="8493" width="16" style="9" customWidth="1"/>
    <col min="8494" max="8494" width="11.28515625" style="9" customWidth="1"/>
    <col min="8495" max="8495" width="13" style="9" bestFit="1" customWidth="1"/>
    <col min="8496" max="8496" width="14.42578125" style="9" customWidth="1"/>
    <col min="8497" max="8497" width="13" style="9" bestFit="1" customWidth="1"/>
    <col min="8498" max="8498" width="16" style="9" customWidth="1"/>
    <col min="8499" max="8499" width="11" style="9" bestFit="1" customWidth="1"/>
    <col min="8500" max="8500" width="12.140625" style="9" bestFit="1" customWidth="1"/>
    <col min="8501" max="8501" width="13.7109375" style="9" bestFit="1" customWidth="1"/>
    <col min="8502" max="8691" width="10.7109375" style="9"/>
    <col min="8692" max="8692" width="3.140625" style="9" bestFit="1" customWidth="1"/>
    <col min="8693" max="8693" width="17" style="9" bestFit="1" customWidth="1"/>
    <col min="8694" max="8694" width="17.7109375" style="9" customWidth="1"/>
    <col min="8695" max="8695" width="9.85546875" style="9" customWidth="1"/>
    <col min="8696" max="8696" width="10.85546875" style="9" customWidth="1"/>
    <col min="8697" max="8697" width="32.42578125" style="9" bestFit="1" customWidth="1"/>
    <col min="8698" max="8707" width="16" style="9" customWidth="1"/>
    <col min="8708" max="8708" width="14.140625" style="9" bestFit="1" customWidth="1"/>
    <col min="8709" max="8709" width="13.42578125" style="9" bestFit="1" customWidth="1"/>
    <col min="8710" max="8710" width="15.42578125" style="9" bestFit="1" customWidth="1"/>
    <col min="8711" max="8711" width="13.42578125" style="9" bestFit="1" customWidth="1"/>
    <col min="8712" max="8712" width="14.7109375" style="9" customWidth="1"/>
    <col min="8713" max="8722" width="16" style="9" customWidth="1"/>
    <col min="8723" max="8723" width="13.85546875" style="9" customWidth="1"/>
    <col min="8724" max="8724" width="13.42578125" style="9" customWidth="1"/>
    <col min="8725" max="8725" width="12.7109375" style="9" customWidth="1"/>
    <col min="8726" max="8726" width="15.7109375" style="9" bestFit="1" customWidth="1"/>
    <col min="8727" max="8727" width="14.140625" style="9" customWidth="1"/>
    <col min="8728" max="8728" width="15.85546875" style="9" bestFit="1" customWidth="1"/>
    <col min="8729" max="8729" width="13.85546875" style="9" bestFit="1" customWidth="1"/>
    <col min="8730" max="8730" width="12.85546875" style="9" customWidth="1"/>
    <col min="8731" max="8731" width="16" style="9" customWidth="1"/>
    <col min="8732" max="8732" width="11.42578125" style="9" bestFit="1" customWidth="1"/>
    <col min="8733" max="8733" width="14.85546875" style="9" bestFit="1" customWidth="1"/>
    <col min="8734" max="8734" width="13.85546875" style="9" bestFit="1" customWidth="1"/>
    <col min="8735" max="8735" width="13.85546875" style="9" customWidth="1"/>
    <col min="8736" max="8736" width="13.85546875" style="9" bestFit="1" customWidth="1"/>
    <col min="8737" max="8737" width="16" style="9" customWidth="1"/>
    <col min="8738" max="8738" width="13" style="9" customWidth="1"/>
    <col min="8739" max="8739" width="13.42578125" style="9" bestFit="1" customWidth="1"/>
    <col min="8740" max="8740" width="10.7109375" style="9" bestFit="1" customWidth="1"/>
    <col min="8741" max="8741" width="12" style="9" bestFit="1" customWidth="1"/>
    <col min="8742" max="8742" width="14.7109375" style="9" bestFit="1" customWidth="1"/>
    <col min="8743" max="8743" width="15.28515625" style="9" customWidth="1"/>
    <col min="8744" max="8744" width="12.28515625" style="9" customWidth="1"/>
    <col min="8745" max="8745" width="8" style="9" bestFit="1" customWidth="1"/>
    <col min="8746" max="8747" width="13" style="9" bestFit="1" customWidth="1"/>
    <col min="8748" max="8748" width="8.85546875" style="9" bestFit="1" customWidth="1"/>
    <col min="8749" max="8749" width="16" style="9" customWidth="1"/>
    <col min="8750" max="8750" width="11.28515625" style="9" customWidth="1"/>
    <col min="8751" max="8751" width="13" style="9" bestFit="1" customWidth="1"/>
    <col min="8752" max="8752" width="14.42578125" style="9" customWidth="1"/>
    <col min="8753" max="8753" width="13" style="9" bestFit="1" customWidth="1"/>
    <col min="8754" max="8754" width="16" style="9" customWidth="1"/>
    <col min="8755" max="8755" width="11" style="9" bestFit="1" customWidth="1"/>
    <col min="8756" max="8756" width="12.140625" style="9" bestFit="1" customWidth="1"/>
    <col min="8757" max="8757" width="13.7109375" style="9" bestFit="1" customWidth="1"/>
    <col min="8758" max="8947" width="10.7109375" style="9"/>
    <col min="8948" max="8948" width="3.140625" style="9" bestFit="1" customWidth="1"/>
    <col min="8949" max="8949" width="17" style="9" bestFit="1" customWidth="1"/>
    <col min="8950" max="8950" width="17.7109375" style="9" customWidth="1"/>
    <col min="8951" max="8951" width="9.85546875" style="9" customWidth="1"/>
    <col min="8952" max="8952" width="10.85546875" style="9" customWidth="1"/>
    <col min="8953" max="8953" width="32.42578125" style="9" bestFit="1" customWidth="1"/>
    <col min="8954" max="8963" width="16" style="9" customWidth="1"/>
    <col min="8964" max="8964" width="14.140625" style="9" bestFit="1" customWidth="1"/>
    <col min="8965" max="8965" width="13.42578125" style="9" bestFit="1" customWidth="1"/>
    <col min="8966" max="8966" width="15.42578125" style="9" bestFit="1" customWidth="1"/>
    <col min="8967" max="8967" width="13.42578125" style="9" bestFit="1" customWidth="1"/>
    <col min="8968" max="8968" width="14.7109375" style="9" customWidth="1"/>
    <col min="8969" max="8978" width="16" style="9" customWidth="1"/>
    <col min="8979" max="8979" width="13.85546875" style="9" customWidth="1"/>
    <col min="8980" max="8980" width="13.42578125" style="9" customWidth="1"/>
    <col min="8981" max="8981" width="12.7109375" style="9" customWidth="1"/>
    <col min="8982" max="8982" width="15.7109375" style="9" bestFit="1" customWidth="1"/>
    <col min="8983" max="8983" width="14.140625" style="9" customWidth="1"/>
    <col min="8984" max="8984" width="15.85546875" style="9" bestFit="1" customWidth="1"/>
    <col min="8985" max="8985" width="13.85546875" style="9" bestFit="1" customWidth="1"/>
    <col min="8986" max="8986" width="12.85546875" style="9" customWidth="1"/>
    <col min="8987" max="8987" width="16" style="9" customWidth="1"/>
    <col min="8988" max="8988" width="11.42578125" style="9" bestFit="1" customWidth="1"/>
    <col min="8989" max="8989" width="14.85546875" style="9" bestFit="1" customWidth="1"/>
    <col min="8990" max="8990" width="13.85546875" style="9" bestFit="1" customWidth="1"/>
    <col min="8991" max="8991" width="13.85546875" style="9" customWidth="1"/>
    <col min="8992" max="8992" width="13.85546875" style="9" bestFit="1" customWidth="1"/>
    <col min="8993" max="8993" width="16" style="9" customWidth="1"/>
    <col min="8994" max="8994" width="13" style="9" customWidth="1"/>
    <col min="8995" max="8995" width="13.42578125" style="9" bestFit="1" customWidth="1"/>
    <col min="8996" max="8996" width="10.7109375" style="9" bestFit="1" customWidth="1"/>
    <col min="8997" max="8997" width="12" style="9" bestFit="1" customWidth="1"/>
    <col min="8998" max="8998" width="14.7109375" style="9" bestFit="1" customWidth="1"/>
    <col min="8999" max="8999" width="15.28515625" style="9" customWidth="1"/>
    <col min="9000" max="9000" width="12.28515625" style="9" customWidth="1"/>
    <col min="9001" max="9001" width="8" style="9" bestFit="1" customWidth="1"/>
    <col min="9002" max="9003" width="13" style="9" bestFit="1" customWidth="1"/>
    <col min="9004" max="9004" width="8.85546875" style="9" bestFit="1" customWidth="1"/>
    <col min="9005" max="9005" width="16" style="9" customWidth="1"/>
    <col min="9006" max="9006" width="11.28515625" style="9" customWidth="1"/>
    <col min="9007" max="9007" width="13" style="9" bestFit="1" customWidth="1"/>
    <col min="9008" max="9008" width="14.42578125" style="9" customWidth="1"/>
    <col min="9009" max="9009" width="13" style="9" bestFit="1" customWidth="1"/>
    <col min="9010" max="9010" width="16" style="9" customWidth="1"/>
    <col min="9011" max="9011" width="11" style="9" bestFit="1" customWidth="1"/>
    <col min="9012" max="9012" width="12.140625" style="9" bestFit="1" customWidth="1"/>
    <col min="9013" max="9013" width="13.7109375" style="9" bestFit="1" customWidth="1"/>
    <col min="9014" max="9203" width="10.7109375" style="9"/>
    <col min="9204" max="9204" width="3.140625" style="9" bestFit="1" customWidth="1"/>
    <col min="9205" max="9205" width="17" style="9" bestFit="1" customWidth="1"/>
    <col min="9206" max="9206" width="17.7109375" style="9" customWidth="1"/>
    <col min="9207" max="9207" width="9.85546875" style="9" customWidth="1"/>
    <col min="9208" max="9208" width="10.85546875" style="9" customWidth="1"/>
    <col min="9209" max="9209" width="32.42578125" style="9" bestFit="1" customWidth="1"/>
    <col min="9210" max="9219" width="16" style="9" customWidth="1"/>
    <col min="9220" max="9220" width="14.140625" style="9" bestFit="1" customWidth="1"/>
    <col min="9221" max="9221" width="13.42578125" style="9" bestFit="1" customWidth="1"/>
    <col min="9222" max="9222" width="15.42578125" style="9" bestFit="1" customWidth="1"/>
    <col min="9223" max="9223" width="13.42578125" style="9" bestFit="1" customWidth="1"/>
    <col min="9224" max="9224" width="14.7109375" style="9" customWidth="1"/>
    <col min="9225" max="9234" width="16" style="9" customWidth="1"/>
    <col min="9235" max="9235" width="13.85546875" style="9" customWidth="1"/>
    <col min="9236" max="9236" width="13.42578125" style="9" customWidth="1"/>
    <col min="9237" max="9237" width="12.7109375" style="9" customWidth="1"/>
    <col min="9238" max="9238" width="15.7109375" style="9" bestFit="1" customWidth="1"/>
    <col min="9239" max="9239" width="14.140625" style="9" customWidth="1"/>
    <col min="9240" max="9240" width="15.85546875" style="9" bestFit="1" customWidth="1"/>
    <col min="9241" max="9241" width="13.85546875" style="9" bestFit="1" customWidth="1"/>
    <col min="9242" max="9242" width="12.85546875" style="9" customWidth="1"/>
    <col min="9243" max="9243" width="16" style="9" customWidth="1"/>
    <col min="9244" max="9244" width="11.42578125" style="9" bestFit="1" customWidth="1"/>
    <col min="9245" max="9245" width="14.85546875" style="9" bestFit="1" customWidth="1"/>
    <col min="9246" max="9246" width="13.85546875" style="9" bestFit="1" customWidth="1"/>
    <col min="9247" max="9247" width="13.85546875" style="9" customWidth="1"/>
    <col min="9248" max="9248" width="13.85546875" style="9" bestFit="1" customWidth="1"/>
    <col min="9249" max="9249" width="16" style="9" customWidth="1"/>
    <col min="9250" max="9250" width="13" style="9" customWidth="1"/>
    <col min="9251" max="9251" width="13.42578125" style="9" bestFit="1" customWidth="1"/>
    <col min="9252" max="9252" width="10.7109375" style="9" bestFit="1" customWidth="1"/>
    <col min="9253" max="9253" width="12" style="9" bestFit="1" customWidth="1"/>
    <col min="9254" max="9254" width="14.7109375" style="9" bestFit="1" customWidth="1"/>
    <col min="9255" max="9255" width="15.28515625" style="9" customWidth="1"/>
    <col min="9256" max="9256" width="12.28515625" style="9" customWidth="1"/>
    <col min="9257" max="9257" width="8" style="9" bestFit="1" customWidth="1"/>
    <col min="9258" max="9259" width="13" style="9" bestFit="1" customWidth="1"/>
    <col min="9260" max="9260" width="8.85546875" style="9" bestFit="1" customWidth="1"/>
    <col min="9261" max="9261" width="16" style="9" customWidth="1"/>
    <col min="9262" max="9262" width="11.28515625" style="9" customWidth="1"/>
    <col min="9263" max="9263" width="13" style="9" bestFit="1" customWidth="1"/>
    <col min="9264" max="9264" width="14.42578125" style="9" customWidth="1"/>
    <col min="9265" max="9265" width="13" style="9" bestFit="1" customWidth="1"/>
    <col min="9266" max="9266" width="16" style="9" customWidth="1"/>
    <col min="9267" max="9267" width="11" style="9" bestFit="1" customWidth="1"/>
    <col min="9268" max="9268" width="12.140625" style="9" bestFit="1" customWidth="1"/>
    <col min="9269" max="9269" width="13.7109375" style="9" bestFit="1" customWidth="1"/>
    <col min="9270" max="9459" width="10.7109375" style="9"/>
    <col min="9460" max="9460" width="3.140625" style="9" bestFit="1" customWidth="1"/>
    <col min="9461" max="9461" width="17" style="9" bestFit="1" customWidth="1"/>
    <col min="9462" max="9462" width="17.7109375" style="9" customWidth="1"/>
    <col min="9463" max="9463" width="9.85546875" style="9" customWidth="1"/>
    <col min="9464" max="9464" width="10.85546875" style="9" customWidth="1"/>
    <col min="9465" max="9465" width="32.42578125" style="9" bestFit="1" customWidth="1"/>
    <col min="9466" max="9475" width="16" style="9" customWidth="1"/>
    <col min="9476" max="9476" width="14.140625" style="9" bestFit="1" customWidth="1"/>
    <col min="9477" max="9477" width="13.42578125" style="9" bestFit="1" customWidth="1"/>
    <col min="9478" max="9478" width="15.42578125" style="9" bestFit="1" customWidth="1"/>
    <col min="9479" max="9479" width="13.42578125" style="9" bestFit="1" customWidth="1"/>
    <col min="9480" max="9480" width="14.7109375" style="9" customWidth="1"/>
    <col min="9481" max="9490" width="16" style="9" customWidth="1"/>
    <col min="9491" max="9491" width="13.85546875" style="9" customWidth="1"/>
    <col min="9492" max="9492" width="13.42578125" style="9" customWidth="1"/>
    <col min="9493" max="9493" width="12.7109375" style="9" customWidth="1"/>
    <col min="9494" max="9494" width="15.7109375" style="9" bestFit="1" customWidth="1"/>
    <col min="9495" max="9495" width="14.140625" style="9" customWidth="1"/>
    <col min="9496" max="9496" width="15.85546875" style="9" bestFit="1" customWidth="1"/>
    <col min="9497" max="9497" width="13.85546875" style="9" bestFit="1" customWidth="1"/>
    <col min="9498" max="9498" width="12.85546875" style="9" customWidth="1"/>
    <col min="9499" max="9499" width="16" style="9" customWidth="1"/>
    <col min="9500" max="9500" width="11.42578125" style="9" bestFit="1" customWidth="1"/>
    <col min="9501" max="9501" width="14.85546875" style="9" bestFit="1" customWidth="1"/>
    <col min="9502" max="9502" width="13.85546875" style="9" bestFit="1" customWidth="1"/>
    <col min="9503" max="9503" width="13.85546875" style="9" customWidth="1"/>
    <col min="9504" max="9504" width="13.85546875" style="9" bestFit="1" customWidth="1"/>
    <col min="9505" max="9505" width="16" style="9" customWidth="1"/>
    <col min="9506" max="9506" width="13" style="9" customWidth="1"/>
    <col min="9507" max="9507" width="13.42578125" style="9" bestFit="1" customWidth="1"/>
    <col min="9508" max="9508" width="10.7109375" style="9" bestFit="1" customWidth="1"/>
    <col min="9509" max="9509" width="12" style="9" bestFit="1" customWidth="1"/>
    <col min="9510" max="9510" width="14.7109375" style="9" bestFit="1" customWidth="1"/>
    <col min="9511" max="9511" width="15.28515625" style="9" customWidth="1"/>
    <col min="9512" max="9512" width="12.28515625" style="9" customWidth="1"/>
    <col min="9513" max="9513" width="8" style="9" bestFit="1" customWidth="1"/>
    <col min="9514" max="9515" width="13" style="9" bestFit="1" customWidth="1"/>
    <col min="9516" max="9516" width="8.85546875" style="9" bestFit="1" customWidth="1"/>
    <col min="9517" max="9517" width="16" style="9" customWidth="1"/>
    <col min="9518" max="9518" width="11.28515625" style="9" customWidth="1"/>
    <col min="9519" max="9519" width="13" style="9" bestFit="1" customWidth="1"/>
    <col min="9520" max="9520" width="14.42578125" style="9" customWidth="1"/>
    <col min="9521" max="9521" width="13" style="9" bestFit="1" customWidth="1"/>
    <col min="9522" max="9522" width="16" style="9" customWidth="1"/>
    <col min="9523" max="9523" width="11" style="9" bestFit="1" customWidth="1"/>
    <col min="9524" max="9524" width="12.140625" style="9" bestFit="1" customWidth="1"/>
    <col min="9525" max="9525" width="13.7109375" style="9" bestFit="1" customWidth="1"/>
    <col min="9526" max="9715" width="10.7109375" style="9"/>
    <col min="9716" max="9716" width="3.140625" style="9" bestFit="1" customWidth="1"/>
    <col min="9717" max="9717" width="17" style="9" bestFit="1" customWidth="1"/>
    <col min="9718" max="9718" width="17.7109375" style="9" customWidth="1"/>
    <col min="9719" max="9719" width="9.85546875" style="9" customWidth="1"/>
    <col min="9720" max="9720" width="10.85546875" style="9" customWidth="1"/>
    <col min="9721" max="9721" width="32.42578125" style="9" bestFit="1" customWidth="1"/>
    <col min="9722" max="9731" width="16" style="9" customWidth="1"/>
    <col min="9732" max="9732" width="14.140625" style="9" bestFit="1" customWidth="1"/>
    <col min="9733" max="9733" width="13.42578125" style="9" bestFit="1" customWidth="1"/>
    <col min="9734" max="9734" width="15.42578125" style="9" bestFit="1" customWidth="1"/>
    <col min="9735" max="9735" width="13.42578125" style="9" bestFit="1" customWidth="1"/>
    <col min="9736" max="9736" width="14.7109375" style="9" customWidth="1"/>
    <col min="9737" max="9746" width="16" style="9" customWidth="1"/>
    <col min="9747" max="9747" width="13.85546875" style="9" customWidth="1"/>
    <col min="9748" max="9748" width="13.42578125" style="9" customWidth="1"/>
    <col min="9749" max="9749" width="12.7109375" style="9" customWidth="1"/>
    <col min="9750" max="9750" width="15.7109375" style="9" bestFit="1" customWidth="1"/>
    <col min="9751" max="9751" width="14.140625" style="9" customWidth="1"/>
    <col min="9752" max="9752" width="15.85546875" style="9" bestFit="1" customWidth="1"/>
    <col min="9753" max="9753" width="13.85546875" style="9" bestFit="1" customWidth="1"/>
    <col min="9754" max="9754" width="12.85546875" style="9" customWidth="1"/>
    <col min="9755" max="9755" width="16" style="9" customWidth="1"/>
    <col min="9756" max="9756" width="11.42578125" style="9" bestFit="1" customWidth="1"/>
    <col min="9757" max="9757" width="14.85546875" style="9" bestFit="1" customWidth="1"/>
    <col min="9758" max="9758" width="13.85546875" style="9" bestFit="1" customWidth="1"/>
    <col min="9759" max="9759" width="13.85546875" style="9" customWidth="1"/>
    <col min="9760" max="9760" width="13.85546875" style="9" bestFit="1" customWidth="1"/>
    <col min="9761" max="9761" width="16" style="9" customWidth="1"/>
    <col min="9762" max="9762" width="13" style="9" customWidth="1"/>
    <col min="9763" max="9763" width="13.42578125" style="9" bestFit="1" customWidth="1"/>
    <col min="9764" max="9764" width="10.7109375" style="9" bestFit="1" customWidth="1"/>
    <col min="9765" max="9765" width="12" style="9" bestFit="1" customWidth="1"/>
    <col min="9766" max="9766" width="14.7109375" style="9" bestFit="1" customWidth="1"/>
    <col min="9767" max="9767" width="15.28515625" style="9" customWidth="1"/>
    <col min="9768" max="9768" width="12.28515625" style="9" customWidth="1"/>
    <col min="9769" max="9769" width="8" style="9" bestFit="1" customWidth="1"/>
    <col min="9770" max="9771" width="13" style="9" bestFit="1" customWidth="1"/>
    <col min="9772" max="9772" width="8.85546875" style="9" bestFit="1" customWidth="1"/>
    <col min="9773" max="9773" width="16" style="9" customWidth="1"/>
    <col min="9774" max="9774" width="11.28515625" style="9" customWidth="1"/>
    <col min="9775" max="9775" width="13" style="9" bestFit="1" customWidth="1"/>
    <col min="9776" max="9776" width="14.42578125" style="9" customWidth="1"/>
    <col min="9777" max="9777" width="13" style="9" bestFit="1" customWidth="1"/>
    <col min="9778" max="9778" width="16" style="9" customWidth="1"/>
    <col min="9779" max="9779" width="11" style="9" bestFit="1" customWidth="1"/>
    <col min="9780" max="9780" width="12.140625" style="9" bestFit="1" customWidth="1"/>
    <col min="9781" max="9781" width="13.7109375" style="9" bestFit="1" customWidth="1"/>
    <col min="9782" max="9971" width="10.7109375" style="9"/>
    <col min="9972" max="9972" width="3.140625" style="9" bestFit="1" customWidth="1"/>
    <col min="9973" max="9973" width="17" style="9" bestFit="1" customWidth="1"/>
    <col min="9974" max="9974" width="17.7109375" style="9" customWidth="1"/>
    <col min="9975" max="9975" width="9.85546875" style="9" customWidth="1"/>
    <col min="9976" max="9976" width="10.85546875" style="9" customWidth="1"/>
    <col min="9977" max="9977" width="32.42578125" style="9" bestFit="1" customWidth="1"/>
    <col min="9978" max="9987" width="16" style="9" customWidth="1"/>
    <col min="9988" max="9988" width="14.140625" style="9" bestFit="1" customWidth="1"/>
    <col min="9989" max="9989" width="13.42578125" style="9" bestFit="1" customWidth="1"/>
    <col min="9990" max="9990" width="15.42578125" style="9" bestFit="1" customWidth="1"/>
    <col min="9991" max="9991" width="13.42578125" style="9" bestFit="1" customWidth="1"/>
    <col min="9992" max="9992" width="14.7109375" style="9" customWidth="1"/>
    <col min="9993" max="10002" width="16" style="9" customWidth="1"/>
    <col min="10003" max="10003" width="13.85546875" style="9" customWidth="1"/>
    <col min="10004" max="10004" width="13.42578125" style="9" customWidth="1"/>
    <col min="10005" max="10005" width="12.7109375" style="9" customWidth="1"/>
    <col min="10006" max="10006" width="15.7109375" style="9" bestFit="1" customWidth="1"/>
    <col min="10007" max="10007" width="14.140625" style="9" customWidth="1"/>
    <col min="10008" max="10008" width="15.85546875" style="9" bestFit="1" customWidth="1"/>
    <col min="10009" max="10009" width="13.85546875" style="9" bestFit="1" customWidth="1"/>
    <col min="10010" max="10010" width="12.85546875" style="9" customWidth="1"/>
    <col min="10011" max="10011" width="16" style="9" customWidth="1"/>
    <col min="10012" max="10012" width="11.42578125" style="9" bestFit="1" customWidth="1"/>
    <col min="10013" max="10013" width="14.85546875" style="9" bestFit="1" customWidth="1"/>
    <col min="10014" max="10014" width="13.85546875" style="9" bestFit="1" customWidth="1"/>
    <col min="10015" max="10015" width="13.85546875" style="9" customWidth="1"/>
    <col min="10016" max="10016" width="13.85546875" style="9" bestFit="1" customWidth="1"/>
    <col min="10017" max="10017" width="16" style="9" customWidth="1"/>
    <col min="10018" max="10018" width="13" style="9" customWidth="1"/>
    <col min="10019" max="10019" width="13.42578125" style="9" bestFit="1" customWidth="1"/>
    <col min="10020" max="10020" width="10.7109375" style="9" bestFit="1" customWidth="1"/>
    <col min="10021" max="10021" width="12" style="9" bestFit="1" customWidth="1"/>
    <col min="10022" max="10022" width="14.7109375" style="9" bestFit="1" customWidth="1"/>
    <col min="10023" max="10023" width="15.28515625" style="9" customWidth="1"/>
    <col min="10024" max="10024" width="12.28515625" style="9" customWidth="1"/>
    <col min="10025" max="10025" width="8" style="9" bestFit="1" customWidth="1"/>
    <col min="10026" max="10027" width="13" style="9" bestFit="1" customWidth="1"/>
    <col min="10028" max="10028" width="8.85546875" style="9" bestFit="1" customWidth="1"/>
    <col min="10029" max="10029" width="16" style="9" customWidth="1"/>
    <col min="10030" max="10030" width="11.28515625" style="9" customWidth="1"/>
    <col min="10031" max="10031" width="13" style="9" bestFit="1" customWidth="1"/>
    <col min="10032" max="10032" width="14.42578125" style="9" customWidth="1"/>
    <col min="10033" max="10033" width="13" style="9" bestFit="1" customWidth="1"/>
    <col min="10034" max="10034" width="16" style="9" customWidth="1"/>
    <col min="10035" max="10035" width="11" style="9" bestFit="1" customWidth="1"/>
    <col min="10036" max="10036" width="12.140625" style="9" bestFit="1" customWidth="1"/>
    <col min="10037" max="10037" width="13.7109375" style="9" bestFit="1" customWidth="1"/>
    <col min="10038" max="10227" width="10.7109375" style="9"/>
    <col min="10228" max="10228" width="3.140625" style="9" bestFit="1" customWidth="1"/>
    <col min="10229" max="10229" width="17" style="9" bestFit="1" customWidth="1"/>
    <col min="10230" max="10230" width="17.7109375" style="9" customWidth="1"/>
    <col min="10231" max="10231" width="9.85546875" style="9" customWidth="1"/>
    <col min="10232" max="10232" width="10.85546875" style="9" customWidth="1"/>
    <col min="10233" max="10233" width="32.42578125" style="9" bestFit="1" customWidth="1"/>
    <col min="10234" max="10243" width="16" style="9" customWidth="1"/>
    <col min="10244" max="10244" width="14.140625" style="9" bestFit="1" customWidth="1"/>
    <col min="10245" max="10245" width="13.42578125" style="9" bestFit="1" customWidth="1"/>
    <col min="10246" max="10246" width="15.42578125" style="9" bestFit="1" customWidth="1"/>
    <col min="10247" max="10247" width="13.42578125" style="9" bestFit="1" customWidth="1"/>
    <col min="10248" max="10248" width="14.7109375" style="9" customWidth="1"/>
    <col min="10249" max="10258" width="16" style="9" customWidth="1"/>
    <col min="10259" max="10259" width="13.85546875" style="9" customWidth="1"/>
    <col min="10260" max="10260" width="13.42578125" style="9" customWidth="1"/>
    <col min="10261" max="10261" width="12.7109375" style="9" customWidth="1"/>
    <col min="10262" max="10262" width="15.7109375" style="9" bestFit="1" customWidth="1"/>
    <col min="10263" max="10263" width="14.140625" style="9" customWidth="1"/>
    <col min="10264" max="10264" width="15.85546875" style="9" bestFit="1" customWidth="1"/>
    <col min="10265" max="10265" width="13.85546875" style="9" bestFit="1" customWidth="1"/>
    <col min="10266" max="10266" width="12.85546875" style="9" customWidth="1"/>
    <col min="10267" max="10267" width="16" style="9" customWidth="1"/>
    <col min="10268" max="10268" width="11.42578125" style="9" bestFit="1" customWidth="1"/>
    <col min="10269" max="10269" width="14.85546875" style="9" bestFit="1" customWidth="1"/>
    <col min="10270" max="10270" width="13.85546875" style="9" bestFit="1" customWidth="1"/>
    <col min="10271" max="10271" width="13.85546875" style="9" customWidth="1"/>
    <col min="10272" max="10272" width="13.85546875" style="9" bestFit="1" customWidth="1"/>
    <col min="10273" max="10273" width="16" style="9" customWidth="1"/>
    <col min="10274" max="10274" width="13" style="9" customWidth="1"/>
    <col min="10275" max="10275" width="13.42578125" style="9" bestFit="1" customWidth="1"/>
    <col min="10276" max="10276" width="10.7109375" style="9" bestFit="1" customWidth="1"/>
    <col min="10277" max="10277" width="12" style="9" bestFit="1" customWidth="1"/>
    <col min="10278" max="10278" width="14.7109375" style="9" bestFit="1" customWidth="1"/>
    <col min="10279" max="10279" width="15.28515625" style="9" customWidth="1"/>
    <col min="10280" max="10280" width="12.28515625" style="9" customWidth="1"/>
    <col min="10281" max="10281" width="8" style="9" bestFit="1" customWidth="1"/>
    <col min="10282" max="10283" width="13" style="9" bestFit="1" customWidth="1"/>
    <col min="10284" max="10284" width="8.85546875" style="9" bestFit="1" customWidth="1"/>
    <col min="10285" max="10285" width="16" style="9" customWidth="1"/>
    <col min="10286" max="10286" width="11.28515625" style="9" customWidth="1"/>
    <col min="10287" max="10287" width="13" style="9" bestFit="1" customWidth="1"/>
    <col min="10288" max="10288" width="14.42578125" style="9" customWidth="1"/>
    <col min="10289" max="10289" width="13" style="9" bestFit="1" customWidth="1"/>
    <col min="10290" max="10290" width="16" style="9" customWidth="1"/>
    <col min="10291" max="10291" width="11" style="9" bestFit="1" customWidth="1"/>
    <col min="10292" max="10292" width="12.140625" style="9" bestFit="1" customWidth="1"/>
    <col min="10293" max="10293" width="13.7109375" style="9" bestFit="1" customWidth="1"/>
    <col min="10294" max="10483" width="10.7109375" style="9"/>
    <col min="10484" max="10484" width="3.140625" style="9" bestFit="1" customWidth="1"/>
    <col min="10485" max="10485" width="17" style="9" bestFit="1" customWidth="1"/>
    <col min="10486" max="10486" width="17.7109375" style="9" customWidth="1"/>
    <col min="10487" max="10487" width="9.85546875" style="9" customWidth="1"/>
    <col min="10488" max="10488" width="10.85546875" style="9" customWidth="1"/>
    <col min="10489" max="10489" width="32.42578125" style="9" bestFit="1" customWidth="1"/>
    <col min="10490" max="10499" width="16" style="9" customWidth="1"/>
    <col min="10500" max="10500" width="14.140625" style="9" bestFit="1" customWidth="1"/>
    <col min="10501" max="10501" width="13.42578125" style="9" bestFit="1" customWidth="1"/>
    <col min="10502" max="10502" width="15.42578125" style="9" bestFit="1" customWidth="1"/>
    <col min="10503" max="10503" width="13.42578125" style="9" bestFit="1" customWidth="1"/>
    <col min="10504" max="10504" width="14.7109375" style="9" customWidth="1"/>
    <col min="10505" max="10514" width="16" style="9" customWidth="1"/>
    <col min="10515" max="10515" width="13.85546875" style="9" customWidth="1"/>
    <col min="10516" max="10516" width="13.42578125" style="9" customWidth="1"/>
    <col min="10517" max="10517" width="12.7109375" style="9" customWidth="1"/>
    <col min="10518" max="10518" width="15.7109375" style="9" bestFit="1" customWidth="1"/>
    <col min="10519" max="10519" width="14.140625" style="9" customWidth="1"/>
    <col min="10520" max="10520" width="15.85546875" style="9" bestFit="1" customWidth="1"/>
    <col min="10521" max="10521" width="13.85546875" style="9" bestFit="1" customWidth="1"/>
    <col min="10522" max="10522" width="12.85546875" style="9" customWidth="1"/>
    <col min="10523" max="10523" width="16" style="9" customWidth="1"/>
    <col min="10524" max="10524" width="11.42578125" style="9" bestFit="1" customWidth="1"/>
    <col min="10525" max="10525" width="14.85546875" style="9" bestFit="1" customWidth="1"/>
    <col min="10526" max="10526" width="13.85546875" style="9" bestFit="1" customWidth="1"/>
    <col min="10527" max="10527" width="13.85546875" style="9" customWidth="1"/>
    <col min="10528" max="10528" width="13.85546875" style="9" bestFit="1" customWidth="1"/>
    <col min="10529" max="10529" width="16" style="9" customWidth="1"/>
    <col min="10530" max="10530" width="13" style="9" customWidth="1"/>
    <col min="10531" max="10531" width="13.42578125" style="9" bestFit="1" customWidth="1"/>
    <col min="10532" max="10532" width="10.7109375" style="9" bestFit="1" customWidth="1"/>
    <col min="10533" max="10533" width="12" style="9" bestFit="1" customWidth="1"/>
    <col min="10534" max="10534" width="14.7109375" style="9" bestFit="1" customWidth="1"/>
    <col min="10535" max="10535" width="15.28515625" style="9" customWidth="1"/>
    <col min="10536" max="10536" width="12.28515625" style="9" customWidth="1"/>
    <col min="10537" max="10537" width="8" style="9" bestFit="1" customWidth="1"/>
    <col min="10538" max="10539" width="13" style="9" bestFit="1" customWidth="1"/>
    <col min="10540" max="10540" width="8.85546875" style="9" bestFit="1" customWidth="1"/>
    <col min="10541" max="10541" width="16" style="9" customWidth="1"/>
    <col min="10542" max="10542" width="11.28515625" style="9" customWidth="1"/>
    <col min="10543" max="10543" width="13" style="9" bestFit="1" customWidth="1"/>
    <col min="10544" max="10544" width="14.42578125" style="9" customWidth="1"/>
    <col min="10545" max="10545" width="13" style="9" bestFit="1" customWidth="1"/>
    <col min="10546" max="10546" width="16" style="9" customWidth="1"/>
    <col min="10547" max="10547" width="11" style="9" bestFit="1" customWidth="1"/>
    <col min="10548" max="10548" width="12.140625" style="9" bestFit="1" customWidth="1"/>
    <col min="10549" max="10549" width="13.7109375" style="9" bestFit="1" customWidth="1"/>
    <col min="10550" max="10739" width="10.7109375" style="9"/>
    <col min="10740" max="10740" width="3.140625" style="9" bestFit="1" customWidth="1"/>
    <col min="10741" max="10741" width="17" style="9" bestFit="1" customWidth="1"/>
    <col min="10742" max="10742" width="17.7109375" style="9" customWidth="1"/>
    <col min="10743" max="10743" width="9.85546875" style="9" customWidth="1"/>
    <col min="10744" max="10744" width="10.85546875" style="9" customWidth="1"/>
    <col min="10745" max="10745" width="32.42578125" style="9" bestFit="1" customWidth="1"/>
    <col min="10746" max="10755" width="16" style="9" customWidth="1"/>
    <col min="10756" max="10756" width="14.140625" style="9" bestFit="1" customWidth="1"/>
    <col min="10757" max="10757" width="13.42578125" style="9" bestFit="1" customWidth="1"/>
    <col min="10758" max="10758" width="15.42578125" style="9" bestFit="1" customWidth="1"/>
    <col min="10759" max="10759" width="13.42578125" style="9" bestFit="1" customWidth="1"/>
    <col min="10760" max="10760" width="14.7109375" style="9" customWidth="1"/>
    <col min="10761" max="10770" width="16" style="9" customWidth="1"/>
    <col min="10771" max="10771" width="13.85546875" style="9" customWidth="1"/>
    <col min="10772" max="10772" width="13.42578125" style="9" customWidth="1"/>
    <col min="10773" max="10773" width="12.7109375" style="9" customWidth="1"/>
    <col min="10774" max="10774" width="15.7109375" style="9" bestFit="1" customWidth="1"/>
    <col min="10775" max="10775" width="14.140625" style="9" customWidth="1"/>
    <col min="10776" max="10776" width="15.85546875" style="9" bestFit="1" customWidth="1"/>
    <col min="10777" max="10777" width="13.85546875" style="9" bestFit="1" customWidth="1"/>
    <col min="10778" max="10778" width="12.85546875" style="9" customWidth="1"/>
    <col min="10779" max="10779" width="16" style="9" customWidth="1"/>
    <col min="10780" max="10780" width="11.42578125" style="9" bestFit="1" customWidth="1"/>
    <col min="10781" max="10781" width="14.85546875" style="9" bestFit="1" customWidth="1"/>
    <col min="10782" max="10782" width="13.85546875" style="9" bestFit="1" customWidth="1"/>
    <col min="10783" max="10783" width="13.85546875" style="9" customWidth="1"/>
    <col min="10784" max="10784" width="13.85546875" style="9" bestFit="1" customWidth="1"/>
    <col min="10785" max="10785" width="16" style="9" customWidth="1"/>
    <col min="10786" max="10786" width="13" style="9" customWidth="1"/>
    <col min="10787" max="10787" width="13.42578125" style="9" bestFit="1" customWidth="1"/>
    <col min="10788" max="10788" width="10.7109375" style="9" bestFit="1" customWidth="1"/>
    <col min="10789" max="10789" width="12" style="9" bestFit="1" customWidth="1"/>
    <col min="10790" max="10790" width="14.7109375" style="9" bestFit="1" customWidth="1"/>
    <col min="10791" max="10791" width="15.28515625" style="9" customWidth="1"/>
    <col min="10792" max="10792" width="12.28515625" style="9" customWidth="1"/>
    <col min="10793" max="10793" width="8" style="9" bestFit="1" customWidth="1"/>
    <col min="10794" max="10795" width="13" style="9" bestFit="1" customWidth="1"/>
    <col min="10796" max="10796" width="8.85546875" style="9" bestFit="1" customWidth="1"/>
    <col min="10797" max="10797" width="16" style="9" customWidth="1"/>
    <col min="10798" max="10798" width="11.28515625" style="9" customWidth="1"/>
    <col min="10799" max="10799" width="13" style="9" bestFit="1" customWidth="1"/>
    <col min="10800" max="10800" width="14.42578125" style="9" customWidth="1"/>
    <col min="10801" max="10801" width="13" style="9" bestFit="1" customWidth="1"/>
    <col min="10802" max="10802" width="16" style="9" customWidth="1"/>
    <col min="10803" max="10803" width="11" style="9" bestFit="1" customWidth="1"/>
    <col min="10804" max="10804" width="12.140625" style="9" bestFit="1" customWidth="1"/>
    <col min="10805" max="10805" width="13.7109375" style="9" bestFit="1" customWidth="1"/>
    <col min="10806" max="10995" width="10.7109375" style="9"/>
    <col min="10996" max="10996" width="3.140625" style="9" bestFit="1" customWidth="1"/>
    <col min="10997" max="10997" width="17" style="9" bestFit="1" customWidth="1"/>
    <col min="10998" max="10998" width="17.7109375" style="9" customWidth="1"/>
    <col min="10999" max="10999" width="9.85546875" style="9" customWidth="1"/>
    <col min="11000" max="11000" width="10.85546875" style="9" customWidth="1"/>
    <col min="11001" max="11001" width="32.42578125" style="9" bestFit="1" customWidth="1"/>
    <col min="11002" max="11011" width="16" style="9" customWidth="1"/>
    <col min="11012" max="11012" width="14.140625" style="9" bestFit="1" customWidth="1"/>
    <col min="11013" max="11013" width="13.42578125" style="9" bestFit="1" customWidth="1"/>
    <col min="11014" max="11014" width="15.42578125" style="9" bestFit="1" customWidth="1"/>
    <col min="11015" max="11015" width="13.42578125" style="9" bestFit="1" customWidth="1"/>
    <col min="11016" max="11016" width="14.7109375" style="9" customWidth="1"/>
    <col min="11017" max="11026" width="16" style="9" customWidth="1"/>
    <col min="11027" max="11027" width="13.85546875" style="9" customWidth="1"/>
    <col min="11028" max="11028" width="13.42578125" style="9" customWidth="1"/>
    <col min="11029" max="11029" width="12.7109375" style="9" customWidth="1"/>
    <col min="11030" max="11030" width="15.7109375" style="9" bestFit="1" customWidth="1"/>
    <col min="11031" max="11031" width="14.140625" style="9" customWidth="1"/>
    <col min="11032" max="11032" width="15.85546875" style="9" bestFit="1" customWidth="1"/>
    <col min="11033" max="11033" width="13.85546875" style="9" bestFit="1" customWidth="1"/>
    <col min="11034" max="11034" width="12.85546875" style="9" customWidth="1"/>
    <col min="11035" max="11035" width="16" style="9" customWidth="1"/>
    <col min="11036" max="11036" width="11.42578125" style="9" bestFit="1" customWidth="1"/>
    <col min="11037" max="11037" width="14.85546875" style="9" bestFit="1" customWidth="1"/>
    <col min="11038" max="11038" width="13.85546875" style="9" bestFit="1" customWidth="1"/>
    <col min="11039" max="11039" width="13.85546875" style="9" customWidth="1"/>
    <col min="11040" max="11040" width="13.85546875" style="9" bestFit="1" customWidth="1"/>
    <col min="11041" max="11041" width="16" style="9" customWidth="1"/>
    <col min="11042" max="11042" width="13" style="9" customWidth="1"/>
    <col min="11043" max="11043" width="13.42578125" style="9" bestFit="1" customWidth="1"/>
    <col min="11044" max="11044" width="10.7109375" style="9" bestFit="1" customWidth="1"/>
    <col min="11045" max="11045" width="12" style="9" bestFit="1" customWidth="1"/>
    <col min="11046" max="11046" width="14.7109375" style="9" bestFit="1" customWidth="1"/>
    <col min="11047" max="11047" width="15.28515625" style="9" customWidth="1"/>
    <col min="11048" max="11048" width="12.28515625" style="9" customWidth="1"/>
    <col min="11049" max="11049" width="8" style="9" bestFit="1" customWidth="1"/>
    <col min="11050" max="11051" width="13" style="9" bestFit="1" customWidth="1"/>
    <col min="11052" max="11052" width="8.85546875" style="9" bestFit="1" customWidth="1"/>
    <col min="11053" max="11053" width="16" style="9" customWidth="1"/>
    <col min="11054" max="11054" width="11.28515625" style="9" customWidth="1"/>
    <col min="11055" max="11055" width="13" style="9" bestFit="1" customWidth="1"/>
    <col min="11056" max="11056" width="14.42578125" style="9" customWidth="1"/>
    <col min="11057" max="11057" width="13" style="9" bestFit="1" customWidth="1"/>
    <col min="11058" max="11058" width="16" style="9" customWidth="1"/>
    <col min="11059" max="11059" width="11" style="9" bestFit="1" customWidth="1"/>
    <col min="11060" max="11060" width="12.140625" style="9" bestFit="1" customWidth="1"/>
    <col min="11061" max="11061" width="13.7109375" style="9" bestFit="1" customWidth="1"/>
    <col min="11062" max="11251" width="10.7109375" style="9"/>
    <col min="11252" max="11252" width="3.140625" style="9" bestFit="1" customWidth="1"/>
    <col min="11253" max="11253" width="17" style="9" bestFit="1" customWidth="1"/>
    <col min="11254" max="11254" width="17.7109375" style="9" customWidth="1"/>
    <col min="11255" max="11255" width="9.85546875" style="9" customWidth="1"/>
    <col min="11256" max="11256" width="10.85546875" style="9" customWidth="1"/>
    <col min="11257" max="11257" width="32.42578125" style="9" bestFit="1" customWidth="1"/>
    <col min="11258" max="11267" width="16" style="9" customWidth="1"/>
    <col min="11268" max="11268" width="14.140625" style="9" bestFit="1" customWidth="1"/>
    <col min="11269" max="11269" width="13.42578125" style="9" bestFit="1" customWidth="1"/>
    <col min="11270" max="11270" width="15.42578125" style="9" bestFit="1" customWidth="1"/>
    <col min="11271" max="11271" width="13.42578125" style="9" bestFit="1" customWidth="1"/>
    <col min="11272" max="11272" width="14.7109375" style="9" customWidth="1"/>
    <col min="11273" max="11282" width="16" style="9" customWidth="1"/>
    <col min="11283" max="11283" width="13.85546875" style="9" customWidth="1"/>
    <col min="11284" max="11284" width="13.42578125" style="9" customWidth="1"/>
    <col min="11285" max="11285" width="12.7109375" style="9" customWidth="1"/>
    <col min="11286" max="11286" width="15.7109375" style="9" bestFit="1" customWidth="1"/>
    <col min="11287" max="11287" width="14.140625" style="9" customWidth="1"/>
    <col min="11288" max="11288" width="15.85546875" style="9" bestFit="1" customWidth="1"/>
    <col min="11289" max="11289" width="13.85546875" style="9" bestFit="1" customWidth="1"/>
    <col min="11290" max="11290" width="12.85546875" style="9" customWidth="1"/>
    <col min="11291" max="11291" width="16" style="9" customWidth="1"/>
    <col min="11292" max="11292" width="11.42578125" style="9" bestFit="1" customWidth="1"/>
    <col min="11293" max="11293" width="14.85546875" style="9" bestFit="1" customWidth="1"/>
    <col min="11294" max="11294" width="13.85546875" style="9" bestFit="1" customWidth="1"/>
    <col min="11295" max="11295" width="13.85546875" style="9" customWidth="1"/>
    <col min="11296" max="11296" width="13.85546875" style="9" bestFit="1" customWidth="1"/>
    <col min="11297" max="11297" width="16" style="9" customWidth="1"/>
    <col min="11298" max="11298" width="13" style="9" customWidth="1"/>
    <col min="11299" max="11299" width="13.42578125" style="9" bestFit="1" customWidth="1"/>
    <col min="11300" max="11300" width="10.7109375" style="9" bestFit="1" customWidth="1"/>
    <col min="11301" max="11301" width="12" style="9" bestFit="1" customWidth="1"/>
    <col min="11302" max="11302" width="14.7109375" style="9" bestFit="1" customWidth="1"/>
    <col min="11303" max="11303" width="15.28515625" style="9" customWidth="1"/>
    <col min="11304" max="11304" width="12.28515625" style="9" customWidth="1"/>
    <col min="11305" max="11305" width="8" style="9" bestFit="1" customWidth="1"/>
    <col min="11306" max="11307" width="13" style="9" bestFit="1" customWidth="1"/>
    <col min="11308" max="11308" width="8.85546875" style="9" bestFit="1" customWidth="1"/>
    <col min="11309" max="11309" width="16" style="9" customWidth="1"/>
    <col min="11310" max="11310" width="11.28515625" style="9" customWidth="1"/>
    <col min="11311" max="11311" width="13" style="9" bestFit="1" customWidth="1"/>
    <col min="11312" max="11312" width="14.42578125" style="9" customWidth="1"/>
    <col min="11313" max="11313" width="13" style="9" bestFit="1" customWidth="1"/>
    <col min="11314" max="11314" width="16" style="9" customWidth="1"/>
    <col min="11315" max="11315" width="11" style="9" bestFit="1" customWidth="1"/>
    <col min="11316" max="11316" width="12.140625" style="9" bestFit="1" customWidth="1"/>
    <col min="11317" max="11317" width="13.7109375" style="9" bestFit="1" customWidth="1"/>
    <col min="11318" max="11507" width="10.7109375" style="9"/>
    <col min="11508" max="11508" width="3.140625" style="9" bestFit="1" customWidth="1"/>
    <col min="11509" max="11509" width="17" style="9" bestFit="1" customWidth="1"/>
    <col min="11510" max="11510" width="17.7109375" style="9" customWidth="1"/>
    <col min="11511" max="11511" width="9.85546875" style="9" customWidth="1"/>
    <col min="11512" max="11512" width="10.85546875" style="9" customWidth="1"/>
    <col min="11513" max="11513" width="32.42578125" style="9" bestFit="1" customWidth="1"/>
    <col min="11514" max="11523" width="16" style="9" customWidth="1"/>
    <col min="11524" max="11524" width="14.140625" style="9" bestFit="1" customWidth="1"/>
    <col min="11525" max="11525" width="13.42578125" style="9" bestFit="1" customWidth="1"/>
    <col min="11526" max="11526" width="15.42578125" style="9" bestFit="1" customWidth="1"/>
    <col min="11527" max="11527" width="13.42578125" style="9" bestFit="1" customWidth="1"/>
    <col min="11528" max="11528" width="14.7109375" style="9" customWidth="1"/>
    <col min="11529" max="11538" width="16" style="9" customWidth="1"/>
    <col min="11539" max="11539" width="13.85546875" style="9" customWidth="1"/>
    <col min="11540" max="11540" width="13.42578125" style="9" customWidth="1"/>
    <col min="11541" max="11541" width="12.7109375" style="9" customWidth="1"/>
    <col min="11542" max="11542" width="15.7109375" style="9" bestFit="1" customWidth="1"/>
    <col min="11543" max="11543" width="14.140625" style="9" customWidth="1"/>
    <col min="11544" max="11544" width="15.85546875" style="9" bestFit="1" customWidth="1"/>
    <col min="11545" max="11545" width="13.85546875" style="9" bestFit="1" customWidth="1"/>
    <col min="11546" max="11546" width="12.85546875" style="9" customWidth="1"/>
    <col min="11547" max="11547" width="16" style="9" customWidth="1"/>
    <col min="11548" max="11548" width="11.42578125" style="9" bestFit="1" customWidth="1"/>
    <col min="11549" max="11549" width="14.85546875" style="9" bestFit="1" customWidth="1"/>
    <col min="11550" max="11550" width="13.85546875" style="9" bestFit="1" customWidth="1"/>
    <col min="11551" max="11551" width="13.85546875" style="9" customWidth="1"/>
    <col min="11552" max="11552" width="13.85546875" style="9" bestFit="1" customWidth="1"/>
    <col min="11553" max="11553" width="16" style="9" customWidth="1"/>
    <col min="11554" max="11554" width="13" style="9" customWidth="1"/>
    <col min="11555" max="11555" width="13.42578125" style="9" bestFit="1" customWidth="1"/>
    <col min="11556" max="11556" width="10.7109375" style="9" bestFit="1" customWidth="1"/>
    <col min="11557" max="11557" width="12" style="9" bestFit="1" customWidth="1"/>
    <col min="11558" max="11558" width="14.7109375" style="9" bestFit="1" customWidth="1"/>
    <col min="11559" max="11559" width="15.28515625" style="9" customWidth="1"/>
    <col min="11560" max="11560" width="12.28515625" style="9" customWidth="1"/>
    <col min="11561" max="11561" width="8" style="9" bestFit="1" customWidth="1"/>
    <col min="11562" max="11563" width="13" style="9" bestFit="1" customWidth="1"/>
    <col min="11564" max="11564" width="8.85546875" style="9" bestFit="1" customWidth="1"/>
    <col min="11565" max="11565" width="16" style="9" customWidth="1"/>
    <col min="11566" max="11566" width="11.28515625" style="9" customWidth="1"/>
    <col min="11567" max="11567" width="13" style="9" bestFit="1" customWidth="1"/>
    <col min="11568" max="11568" width="14.42578125" style="9" customWidth="1"/>
    <col min="11569" max="11569" width="13" style="9" bestFit="1" customWidth="1"/>
    <col min="11570" max="11570" width="16" style="9" customWidth="1"/>
    <col min="11571" max="11571" width="11" style="9" bestFit="1" customWidth="1"/>
    <col min="11572" max="11572" width="12.140625" style="9" bestFit="1" customWidth="1"/>
    <col min="11573" max="11573" width="13.7109375" style="9" bestFit="1" customWidth="1"/>
    <col min="11574" max="11763" width="10.7109375" style="9"/>
    <col min="11764" max="11764" width="3.140625" style="9" bestFit="1" customWidth="1"/>
    <col min="11765" max="11765" width="17" style="9" bestFit="1" customWidth="1"/>
    <col min="11766" max="11766" width="17.7109375" style="9" customWidth="1"/>
    <col min="11767" max="11767" width="9.85546875" style="9" customWidth="1"/>
    <col min="11768" max="11768" width="10.85546875" style="9" customWidth="1"/>
    <col min="11769" max="11769" width="32.42578125" style="9" bestFit="1" customWidth="1"/>
    <col min="11770" max="11779" width="16" style="9" customWidth="1"/>
    <col min="11780" max="11780" width="14.140625" style="9" bestFit="1" customWidth="1"/>
    <col min="11781" max="11781" width="13.42578125" style="9" bestFit="1" customWidth="1"/>
    <col min="11782" max="11782" width="15.42578125" style="9" bestFit="1" customWidth="1"/>
    <col min="11783" max="11783" width="13.42578125" style="9" bestFit="1" customWidth="1"/>
    <col min="11784" max="11784" width="14.7109375" style="9" customWidth="1"/>
    <col min="11785" max="11794" width="16" style="9" customWidth="1"/>
    <col min="11795" max="11795" width="13.85546875" style="9" customWidth="1"/>
    <col min="11796" max="11796" width="13.42578125" style="9" customWidth="1"/>
    <col min="11797" max="11797" width="12.7109375" style="9" customWidth="1"/>
    <col min="11798" max="11798" width="15.7109375" style="9" bestFit="1" customWidth="1"/>
    <col min="11799" max="11799" width="14.140625" style="9" customWidth="1"/>
    <col min="11800" max="11800" width="15.85546875" style="9" bestFit="1" customWidth="1"/>
    <col min="11801" max="11801" width="13.85546875" style="9" bestFit="1" customWidth="1"/>
    <col min="11802" max="11802" width="12.85546875" style="9" customWidth="1"/>
    <col min="11803" max="11803" width="16" style="9" customWidth="1"/>
    <col min="11804" max="11804" width="11.42578125" style="9" bestFit="1" customWidth="1"/>
    <col min="11805" max="11805" width="14.85546875" style="9" bestFit="1" customWidth="1"/>
    <col min="11806" max="11806" width="13.85546875" style="9" bestFit="1" customWidth="1"/>
    <col min="11807" max="11807" width="13.85546875" style="9" customWidth="1"/>
    <col min="11808" max="11808" width="13.85546875" style="9" bestFit="1" customWidth="1"/>
    <col min="11809" max="11809" width="16" style="9" customWidth="1"/>
    <col min="11810" max="11810" width="13" style="9" customWidth="1"/>
    <col min="11811" max="11811" width="13.42578125" style="9" bestFit="1" customWidth="1"/>
    <col min="11812" max="11812" width="10.7109375" style="9" bestFit="1" customWidth="1"/>
    <col min="11813" max="11813" width="12" style="9" bestFit="1" customWidth="1"/>
    <col min="11814" max="11814" width="14.7109375" style="9" bestFit="1" customWidth="1"/>
    <col min="11815" max="11815" width="15.28515625" style="9" customWidth="1"/>
    <col min="11816" max="11816" width="12.28515625" style="9" customWidth="1"/>
    <col min="11817" max="11817" width="8" style="9" bestFit="1" customWidth="1"/>
    <col min="11818" max="11819" width="13" style="9" bestFit="1" customWidth="1"/>
    <col min="11820" max="11820" width="8.85546875" style="9" bestFit="1" customWidth="1"/>
    <col min="11821" max="11821" width="16" style="9" customWidth="1"/>
    <col min="11822" max="11822" width="11.28515625" style="9" customWidth="1"/>
    <col min="11823" max="11823" width="13" style="9" bestFit="1" customWidth="1"/>
    <col min="11824" max="11824" width="14.42578125" style="9" customWidth="1"/>
    <col min="11825" max="11825" width="13" style="9" bestFit="1" customWidth="1"/>
    <col min="11826" max="11826" width="16" style="9" customWidth="1"/>
    <col min="11827" max="11827" width="11" style="9" bestFit="1" customWidth="1"/>
    <col min="11828" max="11828" width="12.140625" style="9" bestFit="1" customWidth="1"/>
    <col min="11829" max="11829" width="13.7109375" style="9" bestFit="1" customWidth="1"/>
    <col min="11830" max="12019" width="10.7109375" style="9"/>
    <col min="12020" max="12020" width="3.140625" style="9" bestFit="1" customWidth="1"/>
    <col min="12021" max="12021" width="17" style="9" bestFit="1" customWidth="1"/>
    <col min="12022" max="12022" width="17.7109375" style="9" customWidth="1"/>
    <col min="12023" max="12023" width="9.85546875" style="9" customWidth="1"/>
    <col min="12024" max="12024" width="10.85546875" style="9" customWidth="1"/>
    <col min="12025" max="12025" width="32.42578125" style="9" bestFit="1" customWidth="1"/>
    <col min="12026" max="12035" width="16" style="9" customWidth="1"/>
    <col min="12036" max="12036" width="14.140625" style="9" bestFit="1" customWidth="1"/>
    <col min="12037" max="12037" width="13.42578125" style="9" bestFit="1" customWidth="1"/>
    <col min="12038" max="12038" width="15.42578125" style="9" bestFit="1" customWidth="1"/>
    <col min="12039" max="12039" width="13.42578125" style="9" bestFit="1" customWidth="1"/>
    <col min="12040" max="12040" width="14.7109375" style="9" customWidth="1"/>
    <col min="12041" max="12050" width="16" style="9" customWidth="1"/>
    <col min="12051" max="12051" width="13.85546875" style="9" customWidth="1"/>
    <col min="12052" max="12052" width="13.42578125" style="9" customWidth="1"/>
    <col min="12053" max="12053" width="12.7109375" style="9" customWidth="1"/>
    <col min="12054" max="12054" width="15.7109375" style="9" bestFit="1" customWidth="1"/>
    <col min="12055" max="12055" width="14.140625" style="9" customWidth="1"/>
    <col min="12056" max="12056" width="15.85546875" style="9" bestFit="1" customWidth="1"/>
    <col min="12057" max="12057" width="13.85546875" style="9" bestFit="1" customWidth="1"/>
    <col min="12058" max="12058" width="12.85546875" style="9" customWidth="1"/>
    <col min="12059" max="12059" width="16" style="9" customWidth="1"/>
    <col min="12060" max="12060" width="11.42578125" style="9" bestFit="1" customWidth="1"/>
    <col min="12061" max="12061" width="14.85546875" style="9" bestFit="1" customWidth="1"/>
    <col min="12062" max="12062" width="13.85546875" style="9" bestFit="1" customWidth="1"/>
    <col min="12063" max="12063" width="13.85546875" style="9" customWidth="1"/>
    <col min="12064" max="12064" width="13.85546875" style="9" bestFit="1" customWidth="1"/>
    <col min="12065" max="12065" width="16" style="9" customWidth="1"/>
    <col min="12066" max="12066" width="13" style="9" customWidth="1"/>
    <col min="12067" max="12067" width="13.42578125" style="9" bestFit="1" customWidth="1"/>
    <col min="12068" max="12068" width="10.7109375" style="9" bestFit="1" customWidth="1"/>
    <col min="12069" max="12069" width="12" style="9" bestFit="1" customWidth="1"/>
    <col min="12070" max="12070" width="14.7109375" style="9" bestFit="1" customWidth="1"/>
    <col min="12071" max="12071" width="15.28515625" style="9" customWidth="1"/>
    <col min="12072" max="12072" width="12.28515625" style="9" customWidth="1"/>
    <col min="12073" max="12073" width="8" style="9" bestFit="1" customWidth="1"/>
    <col min="12074" max="12075" width="13" style="9" bestFit="1" customWidth="1"/>
    <col min="12076" max="12076" width="8.85546875" style="9" bestFit="1" customWidth="1"/>
    <col min="12077" max="12077" width="16" style="9" customWidth="1"/>
    <col min="12078" max="12078" width="11.28515625" style="9" customWidth="1"/>
    <col min="12079" max="12079" width="13" style="9" bestFit="1" customWidth="1"/>
    <col min="12080" max="12080" width="14.42578125" style="9" customWidth="1"/>
    <col min="12081" max="12081" width="13" style="9" bestFit="1" customWidth="1"/>
    <col min="12082" max="12082" width="16" style="9" customWidth="1"/>
    <col min="12083" max="12083" width="11" style="9" bestFit="1" customWidth="1"/>
    <col min="12084" max="12084" width="12.140625" style="9" bestFit="1" customWidth="1"/>
    <col min="12085" max="12085" width="13.7109375" style="9" bestFit="1" customWidth="1"/>
    <col min="12086" max="12275" width="10.7109375" style="9"/>
    <col min="12276" max="12276" width="3.140625" style="9" bestFit="1" customWidth="1"/>
    <col min="12277" max="12277" width="17" style="9" bestFit="1" customWidth="1"/>
    <col min="12278" max="12278" width="17.7109375" style="9" customWidth="1"/>
    <col min="12279" max="12279" width="9.85546875" style="9" customWidth="1"/>
    <col min="12280" max="12280" width="10.85546875" style="9" customWidth="1"/>
    <col min="12281" max="12281" width="32.42578125" style="9" bestFit="1" customWidth="1"/>
    <col min="12282" max="12291" width="16" style="9" customWidth="1"/>
    <col min="12292" max="12292" width="14.140625" style="9" bestFit="1" customWidth="1"/>
    <col min="12293" max="12293" width="13.42578125" style="9" bestFit="1" customWidth="1"/>
    <col min="12294" max="12294" width="15.42578125" style="9" bestFit="1" customWidth="1"/>
    <col min="12295" max="12295" width="13.42578125" style="9" bestFit="1" customWidth="1"/>
    <col min="12296" max="12296" width="14.7109375" style="9" customWidth="1"/>
    <col min="12297" max="12306" width="16" style="9" customWidth="1"/>
    <col min="12307" max="12307" width="13.85546875" style="9" customWidth="1"/>
    <col min="12308" max="12308" width="13.42578125" style="9" customWidth="1"/>
    <col min="12309" max="12309" width="12.7109375" style="9" customWidth="1"/>
    <col min="12310" max="12310" width="15.7109375" style="9" bestFit="1" customWidth="1"/>
    <col min="12311" max="12311" width="14.140625" style="9" customWidth="1"/>
    <col min="12312" max="12312" width="15.85546875" style="9" bestFit="1" customWidth="1"/>
    <col min="12313" max="12313" width="13.85546875" style="9" bestFit="1" customWidth="1"/>
    <col min="12314" max="12314" width="12.85546875" style="9" customWidth="1"/>
    <col min="12315" max="12315" width="16" style="9" customWidth="1"/>
    <col min="12316" max="12316" width="11.42578125" style="9" bestFit="1" customWidth="1"/>
    <col min="12317" max="12317" width="14.85546875" style="9" bestFit="1" customWidth="1"/>
    <col min="12318" max="12318" width="13.85546875" style="9" bestFit="1" customWidth="1"/>
    <col min="12319" max="12319" width="13.85546875" style="9" customWidth="1"/>
    <col min="12320" max="12320" width="13.85546875" style="9" bestFit="1" customWidth="1"/>
    <col min="12321" max="12321" width="16" style="9" customWidth="1"/>
    <col min="12322" max="12322" width="13" style="9" customWidth="1"/>
    <col min="12323" max="12323" width="13.42578125" style="9" bestFit="1" customWidth="1"/>
    <col min="12324" max="12324" width="10.7109375" style="9" bestFit="1" customWidth="1"/>
    <col min="12325" max="12325" width="12" style="9" bestFit="1" customWidth="1"/>
    <col min="12326" max="12326" width="14.7109375" style="9" bestFit="1" customWidth="1"/>
    <col min="12327" max="12327" width="15.28515625" style="9" customWidth="1"/>
    <col min="12328" max="12328" width="12.28515625" style="9" customWidth="1"/>
    <col min="12329" max="12329" width="8" style="9" bestFit="1" customWidth="1"/>
    <col min="12330" max="12331" width="13" style="9" bestFit="1" customWidth="1"/>
    <col min="12332" max="12332" width="8.85546875" style="9" bestFit="1" customWidth="1"/>
    <col min="12333" max="12333" width="16" style="9" customWidth="1"/>
    <col min="12334" max="12334" width="11.28515625" style="9" customWidth="1"/>
    <col min="12335" max="12335" width="13" style="9" bestFit="1" customWidth="1"/>
    <col min="12336" max="12336" width="14.42578125" style="9" customWidth="1"/>
    <col min="12337" max="12337" width="13" style="9" bestFit="1" customWidth="1"/>
    <col min="12338" max="12338" width="16" style="9" customWidth="1"/>
    <col min="12339" max="12339" width="11" style="9" bestFit="1" customWidth="1"/>
    <col min="12340" max="12340" width="12.140625" style="9" bestFit="1" customWidth="1"/>
    <col min="12341" max="12341" width="13.7109375" style="9" bestFit="1" customWidth="1"/>
    <col min="12342" max="12531" width="10.7109375" style="9"/>
    <col min="12532" max="12532" width="3.140625" style="9" bestFit="1" customWidth="1"/>
    <col min="12533" max="12533" width="17" style="9" bestFit="1" customWidth="1"/>
    <col min="12534" max="12534" width="17.7109375" style="9" customWidth="1"/>
    <col min="12535" max="12535" width="9.85546875" style="9" customWidth="1"/>
    <col min="12536" max="12536" width="10.85546875" style="9" customWidth="1"/>
    <col min="12537" max="12537" width="32.42578125" style="9" bestFit="1" customWidth="1"/>
    <col min="12538" max="12547" width="16" style="9" customWidth="1"/>
    <col min="12548" max="12548" width="14.140625" style="9" bestFit="1" customWidth="1"/>
    <col min="12549" max="12549" width="13.42578125" style="9" bestFit="1" customWidth="1"/>
    <col min="12550" max="12550" width="15.42578125" style="9" bestFit="1" customWidth="1"/>
    <col min="12551" max="12551" width="13.42578125" style="9" bestFit="1" customWidth="1"/>
    <col min="12552" max="12552" width="14.7109375" style="9" customWidth="1"/>
    <col min="12553" max="12562" width="16" style="9" customWidth="1"/>
    <col min="12563" max="12563" width="13.85546875" style="9" customWidth="1"/>
    <col min="12564" max="12564" width="13.42578125" style="9" customWidth="1"/>
    <col min="12565" max="12565" width="12.7109375" style="9" customWidth="1"/>
    <col min="12566" max="12566" width="15.7109375" style="9" bestFit="1" customWidth="1"/>
    <col min="12567" max="12567" width="14.140625" style="9" customWidth="1"/>
    <col min="12568" max="12568" width="15.85546875" style="9" bestFit="1" customWidth="1"/>
    <col min="12569" max="12569" width="13.85546875" style="9" bestFit="1" customWidth="1"/>
    <col min="12570" max="12570" width="12.85546875" style="9" customWidth="1"/>
    <col min="12571" max="12571" width="16" style="9" customWidth="1"/>
    <col min="12572" max="12572" width="11.42578125" style="9" bestFit="1" customWidth="1"/>
    <col min="12573" max="12573" width="14.85546875" style="9" bestFit="1" customWidth="1"/>
    <col min="12574" max="12574" width="13.85546875" style="9" bestFit="1" customWidth="1"/>
    <col min="12575" max="12575" width="13.85546875" style="9" customWidth="1"/>
    <col min="12576" max="12576" width="13.85546875" style="9" bestFit="1" customWidth="1"/>
    <col min="12577" max="12577" width="16" style="9" customWidth="1"/>
    <col min="12578" max="12578" width="13" style="9" customWidth="1"/>
    <col min="12579" max="12579" width="13.42578125" style="9" bestFit="1" customWidth="1"/>
    <col min="12580" max="12580" width="10.7109375" style="9" bestFit="1" customWidth="1"/>
    <col min="12581" max="12581" width="12" style="9" bestFit="1" customWidth="1"/>
    <col min="12582" max="12582" width="14.7109375" style="9" bestFit="1" customWidth="1"/>
    <col min="12583" max="12583" width="15.28515625" style="9" customWidth="1"/>
    <col min="12584" max="12584" width="12.28515625" style="9" customWidth="1"/>
    <col min="12585" max="12585" width="8" style="9" bestFit="1" customWidth="1"/>
    <col min="12586" max="12587" width="13" style="9" bestFit="1" customWidth="1"/>
    <col min="12588" max="12588" width="8.85546875" style="9" bestFit="1" customWidth="1"/>
    <col min="12589" max="12589" width="16" style="9" customWidth="1"/>
    <col min="12590" max="12590" width="11.28515625" style="9" customWidth="1"/>
    <col min="12591" max="12591" width="13" style="9" bestFit="1" customWidth="1"/>
    <col min="12592" max="12592" width="14.42578125" style="9" customWidth="1"/>
    <col min="12593" max="12593" width="13" style="9" bestFit="1" customWidth="1"/>
    <col min="12594" max="12594" width="16" style="9" customWidth="1"/>
    <col min="12595" max="12595" width="11" style="9" bestFit="1" customWidth="1"/>
    <col min="12596" max="12596" width="12.140625" style="9" bestFit="1" customWidth="1"/>
    <col min="12597" max="12597" width="13.7109375" style="9" bestFit="1" customWidth="1"/>
    <col min="12598" max="12787" width="10.7109375" style="9"/>
    <col min="12788" max="12788" width="3.140625" style="9" bestFit="1" customWidth="1"/>
    <col min="12789" max="12789" width="17" style="9" bestFit="1" customWidth="1"/>
    <col min="12790" max="12790" width="17.7109375" style="9" customWidth="1"/>
    <col min="12791" max="12791" width="9.85546875" style="9" customWidth="1"/>
    <col min="12792" max="12792" width="10.85546875" style="9" customWidth="1"/>
    <col min="12793" max="12793" width="32.42578125" style="9" bestFit="1" customWidth="1"/>
    <col min="12794" max="12803" width="16" style="9" customWidth="1"/>
    <col min="12804" max="12804" width="14.140625" style="9" bestFit="1" customWidth="1"/>
    <col min="12805" max="12805" width="13.42578125" style="9" bestFit="1" customWidth="1"/>
    <col min="12806" max="12806" width="15.42578125" style="9" bestFit="1" customWidth="1"/>
    <col min="12807" max="12807" width="13.42578125" style="9" bestFit="1" customWidth="1"/>
    <col min="12808" max="12808" width="14.7109375" style="9" customWidth="1"/>
    <col min="12809" max="12818" width="16" style="9" customWidth="1"/>
    <col min="12819" max="12819" width="13.85546875" style="9" customWidth="1"/>
    <col min="12820" max="12820" width="13.42578125" style="9" customWidth="1"/>
    <col min="12821" max="12821" width="12.7109375" style="9" customWidth="1"/>
    <col min="12822" max="12822" width="15.7109375" style="9" bestFit="1" customWidth="1"/>
    <col min="12823" max="12823" width="14.140625" style="9" customWidth="1"/>
    <col min="12824" max="12824" width="15.85546875" style="9" bestFit="1" customWidth="1"/>
    <col min="12825" max="12825" width="13.85546875" style="9" bestFit="1" customWidth="1"/>
    <col min="12826" max="12826" width="12.85546875" style="9" customWidth="1"/>
    <col min="12827" max="12827" width="16" style="9" customWidth="1"/>
    <col min="12828" max="12828" width="11.42578125" style="9" bestFit="1" customWidth="1"/>
    <col min="12829" max="12829" width="14.85546875" style="9" bestFit="1" customWidth="1"/>
    <col min="12830" max="12830" width="13.85546875" style="9" bestFit="1" customWidth="1"/>
    <col min="12831" max="12831" width="13.85546875" style="9" customWidth="1"/>
    <col min="12832" max="12832" width="13.85546875" style="9" bestFit="1" customWidth="1"/>
    <col min="12833" max="12833" width="16" style="9" customWidth="1"/>
    <col min="12834" max="12834" width="13" style="9" customWidth="1"/>
    <col min="12835" max="12835" width="13.42578125" style="9" bestFit="1" customWidth="1"/>
    <col min="12836" max="12836" width="10.7109375" style="9" bestFit="1" customWidth="1"/>
    <col min="12837" max="12837" width="12" style="9" bestFit="1" customWidth="1"/>
    <col min="12838" max="12838" width="14.7109375" style="9" bestFit="1" customWidth="1"/>
    <col min="12839" max="12839" width="15.28515625" style="9" customWidth="1"/>
    <col min="12840" max="12840" width="12.28515625" style="9" customWidth="1"/>
    <col min="12841" max="12841" width="8" style="9" bestFit="1" customWidth="1"/>
    <col min="12842" max="12843" width="13" style="9" bestFit="1" customWidth="1"/>
    <col min="12844" max="12844" width="8.85546875" style="9" bestFit="1" customWidth="1"/>
    <col min="12845" max="12845" width="16" style="9" customWidth="1"/>
    <col min="12846" max="12846" width="11.28515625" style="9" customWidth="1"/>
    <col min="12847" max="12847" width="13" style="9" bestFit="1" customWidth="1"/>
    <col min="12848" max="12848" width="14.42578125" style="9" customWidth="1"/>
    <col min="12849" max="12849" width="13" style="9" bestFit="1" customWidth="1"/>
    <col min="12850" max="12850" width="16" style="9" customWidth="1"/>
    <col min="12851" max="12851" width="11" style="9" bestFit="1" customWidth="1"/>
    <col min="12852" max="12852" width="12.140625" style="9" bestFit="1" customWidth="1"/>
    <col min="12853" max="12853" width="13.7109375" style="9" bestFit="1" customWidth="1"/>
    <col min="12854" max="13043" width="10.7109375" style="9"/>
    <col min="13044" max="13044" width="3.140625" style="9" bestFit="1" customWidth="1"/>
    <col min="13045" max="13045" width="17" style="9" bestFit="1" customWidth="1"/>
    <col min="13046" max="13046" width="17.7109375" style="9" customWidth="1"/>
    <col min="13047" max="13047" width="9.85546875" style="9" customWidth="1"/>
    <col min="13048" max="13048" width="10.85546875" style="9" customWidth="1"/>
    <col min="13049" max="13049" width="32.42578125" style="9" bestFit="1" customWidth="1"/>
    <col min="13050" max="13059" width="16" style="9" customWidth="1"/>
    <col min="13060" max="13060" width="14.140625" style="9" bestFit="1" customWidth="1"/>
    <col min="13061" max="13061" width="13.42578125" style="9" bestFit="1" customWidth="1"/>
    <col min="13062" max="13062" width="15.42578125" style="9" bestFit="1" customWidth="1"/>
    <col min="13063" max="13063" width="13.42578125" style="9" bestFit="1" customWidth="1"/>
    <col min="13064" max="13064" width="14.7109375" style="9" customWidth="1"/>
    <col min="13065" max="13074" width="16" style="9" customWidth="1"/>
    <col min="13075" max="13075" width="13.85546875" style="9" customWidth="1"/>
    <col min="13076" max="13076" width="13.42578125" style="9" customWidth="1"/>
    <col min="13077" max="13077" width="12.7109375" style="9" customWidth="1"/>
    <col min="13078" max="13078" width="15.7109375" style="9" bestFit="1" customWidth="1"/>
    <col min="13079" max="13079" width="14.140625" style="9" customWidth="1"/>
    <col min="13080" max="13080" width="15.85546875" style="9" bestFit="1" customWidth="1"/>
    <col min="13081" max="13081" width="13.85546875" style="9" bestFit="1" customWidth="1"/>
    <col min="13082" max="13082" width="12.85546875" style="9" customWidth="1"/>
    <col min="13083" max="13083" width="16" style="9" customWidth="1"/>
    <col min="13084" max="13084" width="11.42578125" style="9" bestFit="1" customWidth="1"/>
    <col min="13085" max="13085" width="14.85546875" style="9" bestFit="1" customWidth="1"/>
    <col min="13086" max="13086" width="13.85546875" style="9" bestFit="1" customWidth="1"/>
    <col min="13087" max="13087" width="13.85546875" style="9" customWidth="1"/>
    <col min="13088" max="13088" width="13.85546875" style="9" bestFit="1" customWidth="1"/>
    <col min="13089" max="13089" width="16" style="9" customWidth="1"/>
    <col min="13090" max="13090" width="13" style="9" customWidth="1"/>
    <col min="13091" max="13091" width="13.42578125" style="9" bestFit="1" customWidth="1"/>
    <col min="13092" max="13092" width="10.7109375" style="9" bestFit="1" customWidth="1"/>
    <col min="13093" max="13093" width="12" style="9" bestFit="1" customWidth="1"/>
    <col min="13094" max="13094" width="14.7109375" style="9" bestFit="1" customWidth="1"/>
    <col min="13095" max="13095" width="15.28515625" style="9" customWidth="1"/>
    <col min="13096" max="13096" width="12.28515625" style="9" customWidth="1"/>
    <col min="13097" max="13097" width="8" style="9" bestFit="1" customWidth="1"/>
    <col min="13098" max="13099" width="13" style="9" bestFit="1" customWidth="1"/>
    <col min="13100" max="13100" width="8.85546875" style="9" bestFit="1" customWidth="1"/>
    <col min="13101" max="13101" width="16" style="9" customWidth="1"/>
    <col min="13102" max="13102" width="11.28515625" style="9" customWidth="1"/>
    <col min="13103" max="13103" width="13" style="9" bestFit="1" customWidth="1"/>
    <col min="13104" max="13104" width="14.42578125" style="9" customWidth="1"/>
    <col min="13105" max="13105" width="13" style="9" bestFit="1" customWidth="1"/>
    <col min="13106" max="13106" width="16" style="9" customWidth="1"/>
    <col min="13107" max="13107" width="11" style="9" bestFit="1" customWidth="1"/>
    <col min="13108" max="13108" width="12.140625" style="9" bestFit="1" customWidth="1"/>
    <col min="13109" max="13109" width="13.7109375" style="9" bestFit="1" customWidth="1"/>
    <col min="13110" max="13299" width="10.7109375" style="9"/>
    <col min="13300" max="13300" width="3.140625" style="9" bestFit="1" customWidth="1"/>
    <col min="13301" max="13301" width="17" style="9" bestFit="1" customWidth="1"/>
    <col min="13302" max="13302" width="17.7109375" style="9" customWidth="1"/>
    <col min="13303" max="13303" width="9.85546875" style="9" customWidth="1"/>
    <col min="13304" max="13304" width="10.85546875" style="9" customWidth="1"/>
    <col min="13305" max="13305" width="32.42578125" style="9" bestFit="1" customWidth="1"/>
    <col min="13306" max="13315" width="16" style="9" customWidth="1"/>
    <col min="13316" max="13316" width="14.140625" style="9" bestFit="1" customWidth="1"/>
    <col min="13317" max="13317" width="13.42578125" style="9" bestFit="1" customWidth="1"/>
    <col min="13318" max="13318" width="15.42578125" style="9" bestFit="1" customWidth="1"/>
    <col min="13319" max="13319" width="13.42578125" style="9" bestFit="1" customWidth="1"/>
    <col min="13320" max="13320" width="14.7109375" style="9" customWidth="1"/>
    <col min="13321" max="13330" width="16" style="9" customWidth="1"/>
    <col min="13331" max="13331" width="13.85546875" style="9" customWidth="1"/>
    <col min="13332" max="13332" width="13.42578125" style="9" customWidth="1"/>
    <col min="13333" max="13333" width="12.7109375" style="9" customWidth="1"/>
    <col min="13334" max="13334" width="15.7109375" style="9" bestFit="1" customWidth="1"/>
    <col min="13335" max="13335" width="14.140625" style="9" customWidth="1"/>
    <col min="13336" max="13336" width="15.85546875" style="9" bestFit="1" customWidth="1"/>
    <col min="13337" max="13337" width="13.85546875" style="9" bestFit="1" customWidth="1"/>
    <col min="13338" max="13338" width="12.85546875" style="9" customWidth="1"/>
    <col min="13339" max="13339" width="16" style="9" customWidth="1"/>
    <col min="13340" max="13340" width="11.42578125" style="9" bestFit="1" customWidth="1"/>
    <col min="13341" max="13341" width="14.85546875" style="9" bestFit="1" customWidth="1"/>
    <col min="13342" max="13342" width="13.85546875" style="9" bestFit="1" customWidth="1"/>
    <col min="13343" max="13343" width="13.85546875" style="9" customWidth="1"/>
    <col min="13344" max="13344" width="13.85546875" style="9" bestFit="1" customWidth="1"/>
    <col min="13345" max="13345" width="16" style="9" customWidth="1"/>
    <col min="13346" max="13346" width="13" style="9" customWidth="1"/>
    <col min="13347" max="13347" width="13.42578125" style="9" bestFit="1" customWidth="1"/>
    <col min="13348" max="13348" width="10.7109375" style="9" bestFit="1" customWidth="1"/>
    <col min="13349" max="13349" width="12" style="9" bestFit="1" customWidth="1"/>
    <col min="13350" max="13350" width="14.7109375" style="9" bestFit="1" customWidth="1"/>
    <col min="13351" max="13351" width="15.28515625" style="9" customWidth="1"/>
    <col min="13352" max="13352" width="12.28515625" style="9" customWidth="1"/>
    <col min="13353" max="13353" width="8" style="9" bestFit="1" customWidth="1"/>
    <col min="13354" max="13355" width="13" style="9" bestFit="1" customWidth="1"/>
    <col min="13356" max="13356" width="8.85546875" style="9" bestFit="1" customWidth="1"/>
    <col min="13357" max="13357" width="16" style="9" customWidth="1"/>
    <col min="13358" max="13358" width="11.28515625" style="9" customWidth="1"/>
    <col min="13359" max="13359" width="13" style="9" bestFit="1" customWidth="1"/>
    <col min="13360" max="13360" width="14.42578125" style="9" customWidth="1"/>
    <col min="13361" max="13361" width="13" style="9" bestFit="1" customWidth="1"/>
    <col min="13362" max="13362" width="16" style="9" customWidth="1"/>
    <col min="13363" max="13363" width="11" style="9" bestFit="1" customWidth="1"/>
    <col min="13364" max="13364" width="12.140625" style="9" bestFit="1" customWidth="1"/>
    <col min="13365" max="13365" width="13.7109375" style="9" bestFit="1" customWidth="1"/>
    <col min="13366" max="13555" width="10.7109375" style="9"/>
    <col min="13556" max="13556" width="3.140625" style="9" bestFit="1" customWidth="1"/>
    <col min="13557" max="13557" width="17" style="9" bestFit="1" customWidth="1"/>
    <col min="13558" max="13558" width="17.7109375" style="9" customWidth="1"/>
    <col min="13559" max="13559" width="9.85546875" style="9" customWidth="1"/>
    <col min="13560" max="13560" width="10.85546875" style="9" customWidth="1"/>
    <col min="13561" max="13561" width="32.42578125" style="9" bestFit="1" customWidth="1"/>
    <col min="13562" max="13571" width="16" style="9" customWidth="1"/>
    <col min="13572" max="13572" width="14.140625" style="9" bestFit="1" customWidth="1"/>
    <col min="13573" max="13573" width="13.42578125" style="9" bestFit="1" customWidth="1"/>
    <col min="13574" max="13574" width="15.42578125" style="9" bestFit="1" customWidth="1"/>
    <col min="13575" max="13575" width="13.42578125" style="9" bestFit="1" customWidth="1"/>
    <col min="13576" max="13576" width="14.7109375" style="9" customWidth="1"/>
    <col min="13577" max="13586" width="16" style="9" customWidth="1"/>
    <col min="13587" max="13587" width="13.85546875" style="9" customWidth="1"/>
    <col min="13588" max="13588" width="13.42578125" style="9" customWidth="1"/>
    <col min="13589" max="13589" width="12.7109375" style="9" customWidth="1"/>
    <col min="13590" max="13590" width="15.7109375" style="9" bestFit="1" customWidth="1"/>
    <col min="13591" max="13591" width="14.140625" style="9" customWidth="1"/>
    <col min="13592" max="13592" width="15.85546875" style="9" bestFit="1" customWidth="1"/>
    <col min="13593" max="13593" width="13.85546875" style="9" bestFit="1" customWidth="1"/>
    <col min="13594" max="13594" width="12.85546875" style="9" customWidth="1"/>
    <col min="13595" max="13595" width="16" style="9" customWidth="1"/>
    <col min="13596" max="13596" width="11.42578125" style="9" bestFit="1" customWidth="1"/>
    <col min="13597" max="13597" width="14.85546875" style="9" bestFit="1" customWidth="1"/>
    <col min="13598" max="13598" width="13.85546875" style="9" bestFit="1" customWidth="1"/>
    <col min="13599" max="13599" width="13.85546875" style="9" customWidth="1"/>
    <col min="13600" max="13600" width="13.85546875" style="9" bestFit="1" customWidth="1"/>
    <col min="13601" max="13601" width="16" style="9" customWidth="1"/>
    <col min="13602" max="13602" width="13" style="9" customWidth="1"/>
    <col min="13603" max="13603" width="13.42578125" style="9" bestFit="1" customWidth="1"/>
    <col min="13604" max="13604" width="10.7109375" style="9" bestFit="1" customWidth="1"/>
    <col min="13605" max="13605" width="12" style="9" bestFit="1" customWidth="1"/>
    <col min="13606" max="13606" width="14.7109375" style="9" bestFit="1" customWidth="1"/>
    <col min="13607" max="13607" width="15.28515625" style="9" customWidth="1"/>
    <col min="13608" max="13608" width="12.28515625" style="9" customWidth="1"/>
    <col min="13609" max="13609" width="8" style="9" bestFit="1" customWidth="1"/>
    <col min="13610" max="13611" width="13" style="9" bestFit="1" customWidth="1"/>
    <col min="13612" max="13612" width="8.85546875" style="9" bestFit="1" customWidth="1"/>
    <col min="13613" max="13613" width="16" style="9" customWidth="1"/>
    <col min="13614" max="13614" width="11.28515625" style="9" customWidth="1"/>
    <col min="13615" max="13615" width="13" style="9" bestFit="1" customWidth="1"/>
    <col min="13616" max="13616" width="14.42578125" style="9" customWidth="1"/>
    <col min="13617" max="13617" width="13" style="9" bestFit="1" customWidth="1"/>
    <col min="13618" max="13618" width="16" style="9" customWidth="1"/>
    <col min="13619" max="13619" width="11" style="9" bestFit="1" customWidth="1"/>
    <col min="13620" max="13620" width="12.140625" style="9" bestFit="1" customWidth="1"/>
    <col min="13621" max="13621" width="13.7109375" style="9" bestFit="1" customWidth="1"/>
    <col min="13622" max="13811" width="10.7109375" style="9"/>
    <col min="13812" max="13812" width="3.140625" style="9" bestFit="1" customWidth="1"/>
    <col min="13813" max="13813" width="17" style="9" bestFit="1" customWidth="1"/>
    <col min="13814" max="13814" width="17.7109375" style="9" customWidth="1"/>
    <col min="13815" max="13815" width="9.85546875" style="9" customWidth="1"/>
    <col min="13816" max="13816" width="10.85546875" style="9" customWidth="1"/>
    <col min="13817" max="13817" width="32.42578125" style="9" bestFit="1" customWidth="1"/>
    <col min="13818" max="13827" width="16" style="9" customWidth="1"/>
    <col min="13828" max="13828" width="14.140625" style="9" bestFit="1" customWidth="1"/>
    <col min="13829" max="13829" width="13.42578125" style="9" bestFit="1" customWidth="1"/>
    <col min="13830" max="13830" width="15.42578125" style="9" bestFit="1" customWidth="1"/>
    <col min="13831" max="13831" width="13.42578125" style="9" bestFit="1" customWidth="1"/>
    <col min="13832" max="13832" width="14.7109375" style="9" customWidth="1"/>
    <col min="13833" max="13842" width="16" style="9" customWidth="1"/>
    <col min="13843" max="13843" width="13.85546875" style="9" customWidth="1"/>
    <col min="13844" max="13844" width="13.42578125" style="9" customWidth="1"/>
    <col min="13845" max="13845" width="12.7109375" style="9" customWidth="1"/>
    <col min="13846" max="13846" width="15.7109375" style="9" bestFit="1" customWidth="1"/>
    <col min="13847" max="13847" width="14.140625" style="9" customWidth="1"/>
    <col min="13848" max="13848" width="15.85546875" style="9" bestFit="1" customWidth="1"/>
    <col min="13849" max="13849" width="13.85546875" style="9" bestFit="1" customWidth="1"/>
    <col min="13850" max="13850" width="12.85546875" style="9" customWidth="1"/>
    <col min="13851" max="13851" width="16" style="9" customWidth="1"/>
    <col min="13852" max="13852" width="11.42578125" style="9" bestFit="1" customWidth="1"/>
    <col min="13853" max="13853" width="14.85546875" style="9" bestFit="1" customWidth="1"/>
    <col min="13854" max="13854" width="13.85546875" style="9" bestFit="1" customWidth="1"/>
    <col min="13855" max="13855" width="13.85546875" style="9" customWidth="1"/>
    <col min="13856" max="13856" width="13.85546875" style="9" bestFit="1" customWidth="1"/>
    <col min="13857" max="13857" width="16" style="9" customWidth="1"/>
    <col min="13858" max="13858" width="13" style="9" customWidth="1"/>
    <col min="13859" max="13859" width="13.42578125" style="9" bestFit="1" customWidth="1"/>
    <col min="13860" max="13860" width="10.7109375" style="9" bestFit="1" customWidth="1"/>
    <col min="13861" max="13861" width="12" style="9" bestFit="1" customWidth="1"/>
    <col min="13862" max="13862" width="14.7109375" style="9" bestFit="1" customWidth="1"/>
    <col min="13863" max="13863" width="15.28515625" style="9" customWidth="1"/>
    <col min="13864" max="13864" width="12.28515625" style="9" customWidth="1"/>
    <col min="13865" max="13865" width="8" style="9" bestFit="1" customWidth="1"/>
    <col min="13866" max="13867" width="13" style="9" bestFit="1" customWidth="1"/>
    <col min="13868" max="13868" width="8.85546875" style="9" bestFit="1" customWidth="1"/>
    <col min="13869" max="13869" width="16" style="9" customWidth="1"/>
    <col min="13870" max="13870" width="11.28515625" style="9" customWidth="1"/>
    <col min="13871" max="13871" width="13" style="9" bestFit="1" customWidth="1"/>
    <col min="13872" max="13872" width="14.42578125" style="9" customWidth="1"/>
    <col min="13873" max="13873" width="13" style="9" bestFit="1" customWidth="1"/>
    <col min="13874" max="13874" width="16" style="9" customWidth="1"/>
    <col min="13875" max="13875" width="11" style="9" bestFit="1" customWidth="1"/>
    <col min="13876" max="13876" width="12.140625" style="9" bestFit="1" customWidth="1"/>
    <col min="13877" max="13877" width="13.7109375" style="9" bestFit="1" customWidth="1"/>
    <col min="13878" max="14067" width="10.7109375" style="9"/>
    <col min="14068" max="14068" width="3.140625" style="9" bestFit="1" customWidth="1"/>
    <col min="14069" max="14069" width="17" style="9" bestFit="1" customWidth="1"/>
    <col min="14070" max="14070" width="17.7109375" style="9" customWidth="1"/>
    <col min="14071" max="14071" width="9.85546875" style="9" customWidth="1"/>
    <col min="14072" max="14072" width="10.85546875" style="9" customWidth="1"/>
    <col min="14073" max="14073" width="32.42578125" style="9" bestFit="1" customWidth="1"/>
    <col min="14074" max="14083" width="16" style="9" customWidth="1"/>
    <col min="14084" max="14084" width="14.140625" style="9" bestFit="1" customWidth="1"/>
    <col min="14085" max="14085" width="13.42578125" style="9" bestFit="1" customWidth="1"/>
    <col min="14086" max="14086" width="15.42578125" style="9" bestFit="1" customWidth="1"/>
    <col min="14087" max="14087" width="13.42578125" style="9" bestFit="1" customWidth="1"/>
    <col min="14088" max="14088" width="14.7109375" style="9" customWidth="1"/>
    <col min="14089" max="14098" width="16" style="9" customWidth="1"/>
    <col min="14099" max="14099" width="13.85546875" style="9" customWidth="1"/>
    <col min="14100" max="14100" width="13.42578125" style="9" customWidth="1"/>
    <col min="14101" max="14101" width="12.7109375" style="9" customWidth="1"/>
    <col min="14102" max="14102" width="15.7109375" style="9" bestFit="1" customWidth="1"/>
    <col min="14103" max="14103" width="14.140625" style="9" customWidth="1"/>
    <col min="14104" max="14104" width="15.85546875" style="9" bestFit="1" customWidth="1"/>
    <col min="14105" max="14105" width="13.85546875" style="9" bestFit="1" customWidth="1"/>
    <col min="14106" max="14106" width="12.85546875" style="9" customWidth="1"/>
    <col min="14107" max="14107" width="16" style="9" customWidth="1"/>
    <col min="14108" max="14108" width="11.42578125" style="9" bestFit="1" customWidth="1"/>
    <col min="14109" max="14109" width="14.85546875" style="9" bestFit="1" customWidth="1"/>
    <col min="14110" max="14110" width="13.85546875" style="9" bestFit="1" customWidth="1"/>
    <col min="14111" max="14111" width="13.85546875" style="9" customWidth="1"/>
    <col min="14112" max="14112" width="13.85546875" style="9" bestFit="1" customWidth="1"/>
    <col min="14113" max="14113" width="16" style="9" customWidth="1"/>
    <col min="14114" max="14114" width="13" style="9" customWidth="1"/>
    <col min="14115" max="14115" width="13.42578125" style="9" bestFit="1" customWidth="1"/>
    <col min="14116" max="14116" width="10.7109375" style="9" bestFit="1" customWidth="1"/>
    <col min="14117" max="14117" width="12" style="9" bestFit="1" customWidth="1"/>
    <col min="14118" max="14118" width="14.7109375" style="9" bestFit="1" customWidth="1"/>
    <col min="14119" max="14119" width="15.28515625" style="9" customWidth="1"/>
    <col min="14120" max="14120" width="12.28515625" style="9" customWidth="1"/>
    <col min="14121" max="14121" width="8" style="9" bestFit="1" customWidth="1"/>
    <col min="14122" max="14123" width="13" style="9" bestFit="1" customWidth="1"/>
    <col min="14124" max="14124" width="8.85546875" style="9" bestFit="1" customWidth="1"/>
    <col min="14125" max="14125" width="16" style="9" customWidth="1"/>
    <col min="14126" max="14126" width="11.28515625" style="9" customWidth="1"/>
    <col min="14127" max="14127" width="13" style="9" bestFit="1" customWidth="1"/>
    <col min="14128" max="14128" width="14.42578125" style="9" customWidth="1"/>
    <col min="14129" max="14129" width="13" style="9" bestFit="1" customWidth="1"/>
    <col min="14130" max="14130" width="16" style="9" customWidth="1"/>
    <col min="14131" max="14131" width="11" style="9" bestFit="1" customWidth="1"/>
    <col min="14132" max="14132" width="12.140625" style="9" bestFit="1" customWidth="1"/>
    <col min="14133" max="14133" width="13.7109375" style="9" bestFit="1" customWidth="1"/>
    <col min="14134" max="14323" width="10.7109375" style="9"/>
    <col min="14324" max="14324" width="3.140625" style="9" bestFit="1" customWidth="1"/>
    <col min="14325" max="14325" width="17" style="9" bestFit="1" customWidth="1"/>
    <col min="14326" max="14326" width="17.7109375" style="9" customWidth="1"/>
    <col min="14327" max="14327" width="9.85546875" style="9" customWidth="1"/>
    <col min="14328" max="14328" width="10.85546875" style="9" customWidth="1"/>
    <col min="14329" max="14329" width="32.42578125" style="9" bestFit="1" customWidth="1"/>
    <col min="14330" max="14339" width="16" style="9" customWidth="1"/>
    <col min="14340" max="14340" width="14.140625" style="9" bestFit="1" customWidth="1"/>
    <col min="14341" max="14341" width="13.42578125" style="9" bestFit="1" customWidth="1"/>
    <col min="14342" max="14342" width="15.42578125" style="9" bestFit="1" customWidth="1"/>
    <col min="14343" max="14343" width="13.42578125" style="9" bestFit="1" customWidth="1"/>
    <col min="14344" max="14344" width="14.7109375" style="9" customWidth="1"/>
    <col min="14345" max="14354" width="16" style="9" customWidth="1"/>
    <col min="14355" max="14355" width="13.85546875" style="9" customWidth="1"/>
    <col min="14356" max="14356" width="13.42578125" style="9" customWidth="1"/>
    <col min="14357" max="14357" width="12.7109375" style="9" customWidth="1"/>
    <col min="14358" max="14358" width="15.7109375" style="9" bestFit="1" customWidth="1"/>
    <col min="14359" max="14359" width="14.140625" style="9" customWidth="1"/>
    <col min="14360" max="14360" width="15.85546875" style="9" bestFit="1" customWidth="1"/>
    <col min="14361" max="14361" width="13.85546875" style="9" bestFit="1" customWidth="1"/>
    <col min="14362" max="14362" width="12.85546875" style="9" customWidth="1"/>
    <col min="14363" max="14363" width="16" style="9" customWidth="1"/>
    <col min="14364" max="14364" width="11.42578125" style="9" bestFit="1" customWidth="1"/>
    <col min="14365" max="14365" width="14.85546875" style="9" bestFit="1" customWidth="1"/>
    <col min="14366" max="14366" width="13.85546875" style="9" bestFit="1" customWidth="1"/>
    <col min="14367" max="14367" width="13.85546875" style="9" customWidth="1"/>
    <col min="14368" max="14368" width="13.85546875" style="9" bestFit="1" customWidth="1"/>
    <col min="14369" max="14369" width="16" style="9" customWidth="1"/>
    <col min="14370" max="14370" width="13" style="9" customWidth="1"/>
    <col min="14371" max="14371" width="13.42578125" style="9" bestFit="1" customWidth="1"/>
    <col min="14372" max="14372" width="10.7109375" style="9" bestFit="1" customWidth="1"/>
    <col min="14373" max="14373" width="12" style="9" bestFit="1" customWidth="1"/>
    <col min="14374" max="14374" width="14.7109375" style="9" bestFit="1" customWidth="1"/>
    <col min="14375" max="14375" width="15.28515625" style="9" customWidth="1"/>
    <col min="14376" max="14376" width="12.28515625" style="9" customWidth="1"/>
    <col min="14377" max="14377" width="8" style="9" bestFit="1" customWidth="1"/>
    <col min="14378" max="14379" width="13" style="9" bestFit="1" customWidth="1"/>
    <col min="14380" max="14380" width="8.85546875" style="9" bestFit="1" customWidth="1"/>
    <col min="14381" max="14381" width="16" style="9" customWidth="1"/>
    <col min="14382" max="14382" width="11.28515625" style="9" customWidth="1"/>
    <col min="14383" max="14383" width="13" style="9" bestFit="1" customWidth="1"/>
    <col min="14384" max="14384" width="14.42578125" style="9" customWidth="1"/>
    <col min="14385" max="14385" width="13" style="9" bestFit="1" customWidth="1"/>
    <col min="14386" max="14386" width="16" style="9" customWidth="1"/>
    <col min="14387" max="14387" width="11" style="9" bestFit="1" customWidth="1"/>
    <col min="14388" max="14388" width="12.140625" style="9" bestFit="1" customWidth="1"/>
    <col min="14389" max="14389" width="13.7109375" style="9" bestFit="1" customWidth="1"/>
    <col min="14390" max="14579" width="10.7109375" style="9"/>
    <col min="14580" max="14580" width="3.140625" style="9" bestFit="1" customWidth="1"/>
    <col min="14581" max="14581" width="17" style="9" bestFit="1" customWidth="1"/>
    <col min="14582" max="14582" width="17.7109375" style="9" customWidth="1"/>
    <col min="14583" max="14583" width="9.85546875" style="9" customWidth="1"/>
    <col min="14584" max="14584" width="10.85546875" style="9" customWidth="1"/>
    <col min="14585" max="14585" width="32.42578125" style="9" bestFit="1" customWidth="1"/>
    <col min="14586" max="14595" width="16" style="9" customWidth="1"/>
    <col min="14596" max="14596" width="14.140625" style="9" bestFit="1" customWidth="1"/>
    <col min="14597" max="14597" width="13.42578125" style="9" bestFit="1" customWidth="1"/>
    <col min="14598" max="14598" width="15.42578125" style="9" bestFit="1" customWidth="1"/>
    <col min="14599" max="14599" width="13.42578125" style="9" bestFit="1" customWidth="1"/>
    <col min="14600" max="14600" width="14.7109375" style="9" customWidth="1"/>
    <col min="14601" max="14610" width="16" style="9" customWidth="1"/>
    <col min="14611" max="14611" width="13.85546875" style="9" customWidth="1"/>
    <col min="14612" max="14612" width="13.42578125" style="9" customWidth="1"/>
    <col min="14613" max="14613" width="12.7109375" style="9" customWidth="1"/>
    <col min="14614" max="14614" width="15.7109375" style="9" bestFit="1" customWidth="1"/>
    <col min="14615" max="14615" width="14.140625" style="9" customWidth="1"/>
    <col min="14616" max="14616" width="15.85546875" style="9" bestFit="1" customWidth="1"/>
    <col min="14617" max="14617" width="13.85546875" style="9" bestFit="1" customWidth="1"/>
    <col min="14618" max="14618" width="12.85546875" style="9" customWidth="1"/>
    <col min="14619" max="14619" width="16" style="9" customWidth="1"/>
    <col min="14620" max="14620" width="11.42578125" style="9" bestFit="1" customWidth="1"/>
    <col min="14621" max="14621" width="14.85546875" style="9" bestFit="1" customWidth="1"/>
    <col min="14622" max="14622" width="13.85546875" style="9" bestFit="1" customWidth="1"/>
    <col min="14623" max="14623" width="13.85546875" style="9" customWidth="1"/>
    <col min="14624" max="14624" width="13.85546875" style="9" bestFit="1" customWidth="1"/>
    <col min="14625" max="14625" width="16" style="9" customWidth="1"/>
    <col min="14626" max="14626" width="13" style="9" customWidth="1"/>
    <col min="14627" max="14627" width="13.42578125" style="9" bestFit="1" customWidth="1"/>
    <col min="14628" max="14628" width="10.7109375" style="9" bestFit="1" customWidth="1"/>
    <col min="14629" max="14629" width="12" style="9" bestFit="1" customWidth="1"/>
    <col min="14630" max="14630" width="14.7109375" style="9" bestFit="1" customWidth="1"/>
    <col min="14631" max="14631" width="15.28515625" style="9" customWidth="1"/>
    <col min="14632" max="14632" width="12.28515625" style="9" customWidth="1"/>
    <col min="14633" max="14633" width="8" style="9" bestFit="1" customWidth="1"/>
    <col min="14634" max="14635" width="13" style="9" bestFit="1" customWidth="1"/>
    <col min="14636" max="14636" width="8.85546875" style="9" bestFit="1" customWidth="1"/>
    <col min="14637" max="14637" width="16" style="9" customWidth="1"/>
    <col min="14638" max="14638" width="11.28515625" style="9" customWidth="1"/>
    <col min="14639" max="14639" width="13" style="9" bestFit="1" customWidth="1"/>
    <col min="14640" max="14640" width="14.42578125" style="9" customWidth="1"/>
    <col min="14641" max="14641" width="13" style="9" bestFit="1" customWidth="1"/>
    <col min="14642" max="14642" width="16" style="9" customWidth="1"/>
    <col min="14643" max="14643" width="11" style="9" bestFit="1" customWidth="1"/>
    <col min="14644" max="14644" width="12.140625" style="9" bestFit="1" customWidth="1"/>
    <col min="14645" max="14645" width="13.7109375" style="9" bestFit="1" customWidth="1"/>
    <col min="14646" max="14835" width="10.7109375" style="9"/>
    <col min="14836" max="14836" width="3.140625" style="9" bestFit="1" customWidth="1"/>
    <col min="14837" max="14837" width="17" style="9" bestFit="1" customWidth="1"/>
    <col min="14838" max="14838" width="17.7109375" style="9" customWidth="1"/>
    <col min="14839" max="14839" width="9.85546875" style="9" customWidth="1"/>
    <col min="14840" max="14840" width="10.85546875" style="9" customWidth="1"/>
    <col min="14841" max="14841" width="32.42578125" style="9" bestFit="1" customWidth="1"/>
    <col min="14842" max="14851" width="16" style="9" customWidth="1"/>
    <col min="14852" max="14852" width="14.140625" style="9" bestFit="1" customWidth="1"/>
    <col min="14853" max="14853" width="13.42578125" style="9" bestFit="1" customWidth="1"/>
    <col min="14854" max="14854" width="15.42578125" style="9" bestFit="1" customWidth="1"/>
    <col min="14855" max="14855" width="13.42578125" style="9" bestFit="1" customWidth="1"/>
    <col min="14856" max="14856" width="14.7109375" style="9" customWidth="1"/>
    <col min="14857" max="14866" width="16" style="9" customWidth="1"/>
    <col min="14867" max="14867" width="13.85546875" style="9" customWidth="1"/>
    <col min="14868" max="14868" width="13.42578125" style="9" customWidth="1"/>
    <col min="14869" max="14869" width="12.7109375" style="9" customWidth="1"/>
    <col min="14870" max="14870" width="15.7109375" style="9" bestFit="1" customWidth="1"/>
    <col min="14871" max="14871" width="14.140625" style="9" customWidth="1"/>
    <col min="14872" max="14872" width="15.85546875" style="9" bestFit="1" customWidth="1"/>
    <col min="14873" max="14873" width="13.85546875" style="9" bestFit="1" customWidth="1"/>
    <col min="14874" max="14874" width="12.85546875" style="9" customWidth="1"/>
    <col min="14875" max="14875" width="16" style="9" customWidth="1"/>
    <col min="14876" max="14876" width="11.42578125" style="9" bestFit="1" customWidth="1"/>
    <col min="14877" max="14877" width="14.85546875" style="9" bestFit="1" customWidth="1"/>
    <col min="14878" max="14878" width="13.85546875" style="9" bestFit="1" customWidth="1"/>
    <col min="14879" max="14879" width="13.85546875" style="9" customWidth="1"/>
    <col min="14880" max="14880" width="13.85546875" style="9" bestFit="1" customWidth="1"/>
    <col min="14881" max="14881" width="16" style="9" customWidth="1"/>
    <col min="14882" max="14882" width="13" style="9" customWidth="1"/>
    <col min="14883" max="14883" width="13.42578125" style="9" bestFit="1" customWidth="1"/>
    <col min="14884" max="14884" width="10.7109375" style="9" bestFit="1" customWidth="1"/>
    <col min="14885" max="14885" width="12" style="9" bestFit="1" customWidth="1"/>
    <col min="14886" max="14886" width="14.7109375" style="9" bestFit="1" customWidth="1"/>
    <col min="14887" max="14887" width="15.28515625" style="9" customWidth="1"/>
    <col min="14888" max="14888" width="12.28515625" style="9" customWidth="1"/>
    <col min="14889" max="14889" width="8" style="9" bestFit="1" customWidth="1"/>
    <col min="14890" max="14891" width="13" style="9" bestFit="1" customWidth="1"/>
    <col min="14892" max="14892" width="8.85546875" style="9" bestFit="1" customWidth="1"/>
    <col min="14893" max="14893" width="16" style="9" customWidth="1"/>
    <col min="14894" max="14894" width="11.28515625" style="9" customWidth="1"/>
    <col min="14895" max="14895" width="13" style="9" bestFit="1" customWidth="1"/>
    <col min="14896" max="14896" width="14.42578125" style="9" customWidth="1"/>
    <col min="14897" max="14897" width="13" style="9" bestFit="1" customWidth="1"/>
    <col min="14898" max="14898" width="16" style="9" customWidth="1"/>
    <col min="14899" max="14899" width="11" style="9" bestFit="1" customWidth="1"/>
    <col min="14900" max="14900" width="12.140625" style="9" bestFit="1" customWidth="1"/>
    <col min="14901" max="14901" width="13.7109375" style="9" bestFit="1" customWidth="1"/>
    <col min="14902" max="15091" width="10.7109375" style="9"/>
    <col min="15092" max="15092" width="3.140625" style="9" bestFit="1" customWidth="1"/>
    <col min="15093" max="15093" width="17" style="9" bestFit="1" customWidth="1"/>
    <col min="15094" max="15094" width="17.7109375" style="9" customWidth="1"/>
    <col min="15095" max="15095" width="9.85546875" style="9" customWidth="1"/>
    <col min="15096" max="15096" width="10.85546875" style="9" customWidth="1"/>
    <col min="15097" max="15097" width="32.42578125" style="9" bestFit="1" customWidth="1"/>
    <col min="15098" max="15107" width="16" style="9" customWidth="1"/>
    <col min="15108" max="15108" width="14.140625" style="9" bestFit="1" customWidth="1"/>
    <col min="15109" max="15109" width="13.42578125" style="9" bestFit="1" customWidth="1"/>
    <col min="15110" max="15110" width="15.42578125" style="9" bestFit="1" customWidth="1"/>
    <col min="15111" max="15111" width="13.42578125" style="9" bestFit="1" customWidth="1"/>
    <col min="15112" max="15112" width="14.7109375" style="9" customWidth="1"/>
    <col min="15113" max="15122" width="16" style="9" customWidth="1"/>
    <col min="15123" max="15123" width="13.85546875" style="9" customWidth="1"/>
    <col min="15124" max="15124" width="13.42578125" style="9" customWidth="1"/>
    <col min="15125" max="15125" width="12.7109375" style="9" customWidth="1"/>
    <col min="15126" max="15126" width="15.7109375" style="9" bestFit="1" customWidth="1"/>
    <col min="15127" max="15127" width="14.140625" style="9" customWidth="1"/>
    <col min="15128" max="15128" width="15.85546875" style="9" bestFit="1" customWidth="1"/>
    <col min="15129" max="15129" width="13.85546875" style="9" bestFit="1" customWidth="1"/>
    <col min="15130" max="15130" width="12.85546875" style="9" customWidth="1"/>
    <col min="15131" max="15131" width="16" style="9" customWidth="1"/>
    <col min="15132" max="15132" width="11.42578125" style="9" bestFit="1" customWidth="1"/>
    <col min="15133" max="15133" width="14.85546875" style="9" bestFit="1" customWidth="1"/>
    <col min="15134" max="15134" width="13.85546875" style="9" bestFit="1" customWidth="1"/>
    <col min="15135" max="15135" width="13.85546875" style="9" customWidth="1"/>
    <col min="15136" max="15136" width="13.85546875" style="9" bestFit="1" customWidth="1"/>
    <col min="15137" max="15137" width="16" style="9" customWidth="1"/>
    <col min="15138" max="15138" width="13" style="9" customWidth="1"/>
    <col min="15139" max="15139" width="13.42578125" style="9" bestFit="1" customWidth="1"/>
    <col min="15140" max="15140" width="10.7109375" style="9" bestFit="1" customWidth="1"/>
    <col min="15141" max="15141" width="12" style="9" bestFit="1" customWidth="1"/>
    <col min="15142" max="15142" width="14.7109375" style="9" bestFit="1" customWidth="1"/>
    <col min="15143" max="15143" width="15.28515625" style="9" customWidth="1"/>
    <col min="15144" max="15144" width="12.28515625" style="9" customWidth="1"/>
    <col min="15145" max="15145" width="8" style="9" bestFit="1" customWidth="1"/>
    <col min="15146" max="15147" width="13" style="9" bestFit="1" customWidth="1"/>
    <col min="15148" max="15148" width="8.85546875" style="9" bestFit="1" customWidth="1"/>
    <col min="15149" max="15149" width="16" style="9" customWidth="1"/>
    <col min="15150" max="15150" width="11.28515625" style="9" customWidth="1"/>
    <col min="15151" max="15151" width="13" style="9" bestFit="1" customWidth="1"/>
    <col min="15152" max="15152" width="14.42578125" style="9" customWidth="1"/>
    <col min="15153" max="15153" width="13" style="9" bestFit="1" customWidth="1"/>
    <col min="15154" max="15154" width="16" style="9" customWidth="1"/>
    <col min="15155" max="15155" width="11" style="9" bestFit="1" customWidth="1"/>
    <col min="15156" max="15156" width="12.140625" style="9" bestFit="1" customWidth="1"/>
    <col min="15157" max="15157" width="13.7109375" style="9" bestFit="1" customWidth="1"/>
    <col min="15158" max="15347" width="10.7109375" style="9"/>
    <col min="15348" max="15348" width="3.140625" style="9" bestFit="1" customWidth="1"/>
    <col min="15349" max="15349" width="17" style="9" bestFit="1" customWidth="1"/>
    <col min="15350" max="15350" width="17.7109375" style="9" customWidth="1"/>
    <col min="15351" max="15351" width="9.85546875" style="9" customWidth="1"/>
    <col min="15352" max="15352" width="10.85546875" style="9" customWidth="1"/>
    <col min="15353" max="15353" width="32.42578125" style="9" bestFit="1" customWidth="1"/>
    <col min="15354" max="15363" width="16" style="9" customWidth="1"/>
    <col min="15364" max="15364" width="14.140625" style="9" bestFit="1" customWidth="1"/>
    <col min="15365" max="15365" width="13.42578125" style="9" bestFit="1" customWidth="1"/>
    <col min="15366" max="15366" width="15.42578125" style="9" bestFit="1" customWidth="1"/>
    <col min="15367" max="15367" width="13.42578125" style="9" bestFit="1" customWidth="1"/>
    <col min="15368" max="15368" width="14.7109375" style="9" customWidth="1"/>
    <col min="15369" max="15378" width="16" style="9" customWidth="1"/>
    <col min="15379" max="15379" width="13.85546875" style="9" customWidth="1"/>
    <col min="15380" max="15380" width="13.42578125" style="9" customWidth="1"/>
    <col min="15381" max="15381" width="12.7109375" style="9" customWidth="1"/>
    <col min="15382" max="15382" width="15.7109375" style="9" bestFit="1" customWidth="1"/>
    <col min="15383" max="15383" width="14.140625" style="9" customWidth="1"/>
    <col min="15384" max="15384" width="15.85546875" style="9" bestFit="1" customWidth="1"/>
    <col min="15385" max="15385" width="13.85546875" style="9" bestFit="1" customWidth="1"/>
    <col min="15386" max="15386" width="12.85546875" style="9" customWidth="1"/>
    <col min="15387" max="15387" width="16" style="9" customWidth="1"/>
    <col min="15388" max="15388" width="11.42578125" style="9" bestFit="1" customWidth="1"/>
    <col min="15389" max="15389" width="14.85546875" style="9" bestFit="1" customWidth="1"/>
    <col min="15390" max="15390" width="13.85546875" style="9" bestFit="1" customWidth="1"/>
    <col min="15391" max="15391" width="13.85546875" style="9" customWidth="1"/>
    <col min="15392" max="15392" width="13.85546875" style="9" bestFit="1" customWidth="1"/>
    <col min="15393" max="15393" width="16" style="9" customWidth="1"/>
    <col min="15394" max="15394" width="13" style="9" customWidth="1"/>
    <col min="15395" max="15395" width="13.42578125" style="9" bestFit="1" customWidth="1"/>
    <col min="15396" max="15396" width="10.7109375" style="9" bestFit="1" customWidth="1"/>
    <col min="15397" max="15397" width="12" style="9" bestFit="1" customWidth="1"/>
    <col min="15398" max="15398" width="14.7109375" style="9" bestFit="1" customWidth="1"/>
    <col min="15399" max="15399" width="15.28515625" style="9" customWidth="1"/>
    <col min="15400" max="15400" width="12.28515625" style="9" customWidth="1"/>
    <col min="15401" max="15401" width="8" style="9" bestFit="1" customWidth="1"/>
    <col min="15402" max="15403" width="13" style="9" bestFit="1" customWidth="1"/>
    <col min="15404" max="15404" width="8.85546875" style="9" bestFit="1" customWidth="1"/>
    <col min="15405" max="15405" width="16" style="9" customWidth="1"/>
    <col min="15406" max="15406" width="11.28515625" style="9" customWidth="1"/>
    <col min="15407" max="15407" width="13" style="9" bestFit="1" customWidth="1"/>
    <col min="15408" max="15408" width="14.42578125" style="9" customWidth="1"/>
    <col min="15409" max="15409" width="13" style="9" bestFit="1" customWidth="1"/>
    <col min="15410" max="15410" width="16" style="9" customWidth="1"/>
    <col min="15411" max="15411" width="11" style="9" bestFit="1" customWidth="1"/>
    <col min="15412" max="15412" width="12.140625" style="9" bestFit="1" customWidth="1"/>
    <col min="15413" max="15413" width="13.7109375" style="9" bestFit="1" customWidth="1"/>
    <col min="15414" max="15603" width="10.7109375" style="9"/>
    <col min="15604" max="15604" width="3.140625" style="9" bestFit="1" customWidth="1"/>
    <col min="15605" max="15605" width="17" style="9" bestFit="1" customWidth="1"/>
    <col min="15606" max="15606" width="17.7109375" style="9" customWidth="1"/>
    <col min="15607" max="15607" width="9.85546875" style="9" customWidth="1"/>
    <col min="15608" max="15608" width="10.85546875" style="9" customWidth="1"/>
    <col min="15609" max="15609" width="32.42578125" style="9" bestFit="1" customWidth="1"/>
    <col min="15610" max="15619" width="16" style="9" customWidth="1"/>
    <col min="15620" max="15620" width="14.140625" style="9" bestFit="1" customWidth="1"/>
    <col min="15621" max="15621" width="13.42578125" style="9" bestFit="1" customWidth="1"/>
    <col min="15622" max="15622" width="15.42578125" style="9" bestFit="1" customWidth="1"/>
    <col min="15623" max="15623" width="13.42578125" style="9" bestFit="1" customWidth="1"/>
    <col min="15624" max="15624" width="14.7109375" style="9" customWidth="1"/>
    <col min="15625" max="15634" width="16" style="9" customWidth="1"/>
    <col min="15635" max="15635" width="13.85546875" style="9" customWidth="1"/>
    <col min="15636" max="15636" width="13.42578125" style="9" customWidth="1"/>
    <col min="15637" max="15637" width="12.7109375" style="9" customWidth="1"/>
    <col min="15638" max="15638" width="15.7109375" style="9" bestFit="1" customWidth="1"/>
    <col min="15639" max="15639" width="14.140625" style="9" customWidth="1"/>
    <col min="15640" max="15640" width="15.85546875" style="9" bestFit="1" customWidth="1"/>
    <col min="15641" max="15641" width="13.85546875" style="9" bestFit="1" customWidth="1"/>
    <col min="15642" max="15642" width="12.85546875" style="9" customWidth="1"/>
    <col min="15643" max="15643" width="16" style="9" customWidth="1"/>
    <col min="15644" max="15644" width="11.42578125" style="9" bestFit="1" customWidth="1"/>
    <col min="15645" max="15645" width="14.85546875" style="9" bestFit="1" customWidth="1"/>
    <col min="15646" max="15646" width="13.85546875" style="9" bestFit="1" customWidth="1"/>
    <col min="15647" max="15647" width="13.85546875" style="9" customWidth="1"/>
    <col min="15648" max="15648" width="13.85546875" style="9" bestFit="1" customWidth="1"/>
    <col min="15649" max="15649" width="16" style="9" customWidth="1"/>
    <col min="15650" max="15650" width="13" style="9" customWidth="1"/>
    <col min="15651" max="15651" width="13.42578125" style="9" bestFit="1" customWidth="1"/>
    <col min="15652" max="15652" width="10.7109375" style="9" bestFit="1" customWidth="1"/>
    <col min="15653" max="15653" width="12" style="9" bestFit="1" customWidth="1"/>
    <col min="15654" max="15654" width="14.7109375" style="9" bestFit="1" customWidth="1"/>
    <col min="15655" max="15655" width="15.28515625" style="9" customWidth="1"/>
    <col min="15656" max="15656" width="12.28515625" style="9" customWidth="1"/>
    <col min="15657" max="15657" width="8" style="9" bestFit="1" customWidth="1"/>
    <col min="15658" max="15659" width="13" style="9" bestFit="1" customWidth="1"/>
    <col min="15660" max="15660" width="8.85546875" style="9" bestFit="1" customWidth="1"/>
    <col min="15661" max="15661" width="16" style="9" customWidth="1"/>
    <col min="15662" max="15662" width="11.28515625" style="9" customWidth="1"/>
    <col min="15663" max="15663" width="13" style="9" bestFit="1" customWidth="1"/>
    <col min="15664" max="15664" width="14.42578125" style="9" customWidth="1"/>
    <col min="15665" max="15665" width="13" style="9" bestFit="1" customWidth="1"/>
    <col min="15666" max="15666" width="16" style="9" customWidth="1"/>
    <col min="15667" max="15667" width="11" style="9" bestFit="1" customWidth="1"/>
    <col min="15668" max="15668" width="12.140625" style="9" bestFit="1" customWidth="1"/>
    <col min="15669" max="15669" width="13.7109375" style="9" bestFit="1" customWidth="1"/>
    <col min="15670" max="15859" width="10.7109375" style="9"/>
    <col min="15860" max="15860" width="3.140625" style="9" bestFit="1" customWidth="1"/>
    <col min="15861" max="15861" width="17" style="9" bestFit="1" customWidth="1"/>
    <col min="15862" max="15862" width="17.7109375" style="9" customWidth="1"/>
    <col min="15863" max="15863" width="9.85546875" style="9" customWidth="1"/>
    <col min="15864" max="15864" width="10.85546875" style="9" customWidth="1"/>
    <col min="15865" max="15865" width="32.42578125" style="9" bestFit="1" customWidth="1"/>
    <col min="15866" max="15875" width="16" style="9" customWidth="1"/>
    <col min="15876" max="15876" width="14.140625" style="9" bestFit="1" customWidth="1"/>
    <col min="15877" max="15877" width="13.42578125" style="9" bestFit="1" customWidth="1"/>
    <col min="15878" max="15878" width="15.42578125" style="9" bestFit="1" customWidth="1"/>
    <col min="15879" max="15879" width="13.42578125" style="9" bestFit="1" customWidth="1"/>
    <col min="15880" max="15880" width="14.7109375" style="9" customWidth="1"/>
    <col min="15881" max="15890" width="16" style="9" customWidth="1"/>
    <col min="15891" max="15891" width="13.85546875" style="9" customWidth="1"/>
    <col min="15892" max="15892" width="13.42578125" style="9" customWidth="1"/>
    <col min="15893" max="15893" width="12.7109375" style="9" customWidth="1"/>
    <col min="15894" max="15894" width="15.7109375" style="9" bestFit="1" customWidth="1"/>
    <col min="15895" max="15895" width="14.140625" style="9" customWidth="1"/>
    <col min="15896" max="15896" width="15.85546875" style="9" bestFit="1" customWidth="1"/>
    <col min="15897" max="15897" width="13.85546875" style="9" bestFit="1" customWidth="1"/>
    <col min="15898" max="15898" width="12.85546875" style="9" customWidth="1"/>
    <col min="15899" max="15899" width="16" style="9" customWidth="1"/>
    <col min="15900" max="15900" width="11.42578125" style="9" bestFit="1" customWidth="1"/>
    <col min="15901" max="15901" width="14.85546875" style="9" bestFit="1" customWidth="1"/>
    <col min="15902" max="15902" width="13.85546875" style="9" bestFit="1" customWidth="1"/>
    <col min="15903" max="15903" width="13.85546875" style="9" customWidth="1"/>
    <col min="15904" max="15904" width="13.85546875" style="9" bestFit="1" customWidth="1"/>
    <col min="15905" max="15905" width="16" style="9" customWidth="1"/>
    <col min="15906" max="15906" width="13" style="9" customWidth="1"/>
    <col min="15907" max="15907" width="13.42578125" style="9" bestFit="1" customWidth="1"/>
    <col min="15908" max="15908" width="10.7109375" style="9" bestFit="1" customWidth="1"/>
    <col min="15909" max="15909" width="12" style="9" bestFit="1" customWidth="1"/>
    <col min="15910" max="15910" width="14.7109375" style="9" bestFit="1" customWidth="1"/>
    <col min="15911" max="15911" width="15.28515625" style="9" customWidth="1"/>
    <col min="15912" max="15912" width="12.28515625" style="9" customWidth="1"/>
    <col min="15913" max="15913" width="8" style="9" bestFit="1" customWidth="1"/>
    <col min="15914" max="15915" width="13" style="9" bestFit="1" customWidth="1"/>
    <col min="15916" max="15916" width="8.85546875" style="9" bestFit="1" customWidth="1"/>
    <col min="15917" max="15917" width="16" style="9" customWidth="1"/>
    <col min="15918" max="15918" width="11.28515625" style="9" customWidth="1"/>
    <col min="15919" max="15919" width="13" style="9" bestFit="1" customWidth="1"/>
    <col min="15920" max="15920" width="14.42578125" style="9" customWidth="1"/>
    <col min="15921" max="15921" width="13" style="9" bestFit="1" customWidth="1"/>
    <col min="15922" max="15922" width="16" style="9" customWidth="1"/>
    <col min="15923" max="15923" width="11" style="9" bestFit="1" customWidth="1"/>
    <col min="15924" max="15924" width="12.140625" style="9" bestFit="1" customWidth="1"/>
    <col min="15925" max="15925" width="13.7109375" style="9" bestFit="1" customWidth="1"/>
    <col min="15926" max="16115" width="10.7109375" style="9"/>
    <col min="16116" max="16116" width="3.140625" style="9" bestFit="1" customWidth="1"/>
    <col min="16117" max="16117" width="17" style="9" bestFit="1" customWidth="1"/>
    <col min="16118" max="16118" width="17.7109375" style="9" customWidth="1"/>
    <col min="16119" max="16119" width="9.85546875" style="9" customWidth="1"/>
    <col min="16120" max="16120" width="10.85546875" style="9" customWidth="1"/>
    <col min="16121" max="16121" width="32.42578125" style="9" bestFit="1" customWidth="1"/>
    <col min="16122" max="16131" width="16" style="9" customWidth="1"/>
    <col min="16132" max="16132" width="14.140625" style="9" bestFit="1" customWidth="1"/>
    <col min="16133" max="16133" width="13.42578125" style="9" bestFit="1" customWidth="1"/>
    <col min="16134" max="16134" width="15.42578125" style="9" bestFit="1" customWidth="1"/>
    <col min="16135" max="16135" width="13.42578125" style="9" bestFit="1" customWidth="1"/>
    <col min="16136" max="16136" width="14.7109375" style="9" customWidth="1"/>
    <col min="16137" max="16146" width="16" style="9" customWidth="1"/>
    <col min="16147" max="16147" width="13.85546875" style="9" customWidth="1"/>
    <col min="16148" max="16148" width="13.42578125" style="9" customWidth="1"/>
    <col min="16149" max="16149" width="12.7109375" style="9" customWidth="1"/>
    <col min="16150" max="16150" width="15.7109375" style="9" bestFit="1" customWidth="1"/>
    <col min="16151" max="16151" width="14.140625" style="9" customWidth="1"/>
    <col min="16152" max="16152" width="15.85546875" style="9" bestFit="1" customWidth="1"/>
    <col min="16153" max="16153" width="13.85546875" style="9" bestFit="1" customWidth="1"/>
    <col min="16154" max="16154" width="12.85546875" style="9" customWidth="1"/>
    <col min="16155" max="16155" width="16" style="9" customWidth="1"/>
    <col min="16156" max="16156" width="11.42578125" style="9" bestFit="1" customWidth="1"/>
    <col min="16157" max="16157" width="14.85546875" style="9" bestFit="1" customWidth="1"/>
    <col min="16158" max="16158" width="13.85546875" style="9" bestFit="1" customWidth="1"/>
    <col min="16159" max="16159" width="13.85546875" style="9" customWidth="1"/>
    <col min="16160" max="16160" width="13.85546875" style="9" bestFit="1" customWidth="1"/>
    <col min="16161" max="16161" width="16" style="9" customWidth="1"/>
    <col min="16162" max="16162" width="13" style="9" customWidth="1"/>
    <col min="16163" max="16163" width="13.42578125" style="9" bestFit="1" customWidth="1"/>
    <col min="16164" max="16164" width="10.7109375" style="9" bestFit="1" customWidth="1"/>
    <col min="16165" max="16165" width="12" style="9" bestFit="1" customWidth="1"/>
    <col min="16166" max="16166" width="14.7109375" style="9" bestFit="1" customWidth="1"/>
    <col min="16167" max="16167" width="15.28515625" style="9" customWidth="1"/>
    <col min="16168" max="16168" width="12.28515625" style="9" customWidth="1"/>
    <col min="16169" max="16169" width="8" style="9" bestFit="1" customWidth="1"/>
    <col min="16170" max="16171" width="13" style="9" bestFit="1" customWidth="1"/>
    <col min="16172" max="16172" width="8.85546875" style="9" bestFit="1" customWidth="1"/>
    <col min="16173" max="16173" width="16" style="9" customWidth="1"/>
    <col min="16174" max="16174" width="11.28515625" style="9" customWidth="1"/>
    <col min="16175" max="16175" width="13" style="9" bestFit="1" customWidth="1"/>
    <col min="16176" max="16176" width="14.42578125" style="9" customWidth="1"/>
    <col min="16177" max="16177" width="13" style="9" bestFit="1" customWidth="1"/>
    <col min="16178" max="16178" width="16" style="9" customWidth="1"/>
    <col min="16179" max="16179" width="11" style="9" bestFit="1" customWidth="1"/>
    <col min="16180" max="16180" width="12.140625" style="9" bestFit="1" customWidth="1"/>
    <col min="16181" max="16181" width="13.7109375" style="9" bestFit="1" customWidth="1"/>
    <col min="16182" max="16384" width="10.7109375" style="9"/>
  </cols>
  <sheetData>
    <row r="1" spans="1:54" s="1" customFormat="1" x14ac:dyDescent="0.2">
      <c r="A1" s="106" t="s">
        <v>11</v>
      </c>
      <c r="B1" s="105" t="s">
        <v>7</v>
      </c>
      <c r="C1" s="105"/>
      <c r="D1" s="105"/>
      <c r="E1" s="105"/>
      <c r="F1" s="105"/>
      <c r="G1" s="105"/>
      <c r="H1" s="105"/>
      <c r="I1" s="105"/>
      <c r="J1" s="105"/>
      <c r="K1" s="105"/>
      <c r="L1" s="105"/>
      <c r="M1" s="105"/>
      <c r="N1" s="105"/>
      <c r="O1" s="105"/>
      <c r="P1" s="105"/>
      <c r="Q1" s="105"/>
      <c r="R1" s="48"/>
      <c r="S1" s="105" t="s">
        <v>9</v>
      </c>
      <c r="T1" s="105"/>
      <c r="U1" s="105"/>
      <c r="V1" s="105"/>
      <c r="W1" s="105"/>
      <c r="X1" s="105"/>
      <c r="Y1" s="48"/>
      <c r="Z1" s="105" t="s">
        <v>37</v>
      </c>
      <c r="AA1" s="105"/>
      <c r="AB1" s="105"/>
      <c r="AC1" s="105"/>
      <c r="AD1" s="105"/>
      <c r="AE1" s="105"/>
      <c r="AF1" s="105"/>
      <c r="AG1" s="105"/>
      <c r="AH1" s="105"/>
      <c r="AI1" s="48"/>
      <c r="AJ1" s="48"/>
      <c r="AK1" s="105" t="s">
        <v>45</v>
      </c>
      <c r="AL1" s="105"/>
      <c r="AM1" s="105"/>
      <c r="AN1" s="105"/>
      <c r="AO1" s="48"/>
      <c r="AP1" s="48"/>
      <c r="AQ1" s="42"/>
      <c r="AR1" s="105" t="s">
        <v>50</v>
      </c>
      <c r="AS1" s="105"/>
      <c r="AT1" s="105"/>
      <c r="AU1" s="105"/>
      <c r="AV1" s="48"/>
      <c r="AW1" s="105" t="s">
        <v>49</v>
      </c>
      <c r="AX1" s="105"/>
      <c r="AY1" s="105"/>
      <c r="AZ1" s="105"/>
    </row>
    <row r="2" spans="1:54" s="4" customFormat="1" ht="42" customHeight="1" x14ac:dyDescent="0.2">
      <c r="A2" s="107"/>
      <c r="B2" s="2" t="s">
        <v>12</v>
      </c>
      <c r="C2" s="61" t="s">
        <v>13</v>
      </c>
      <c r="D2" s="61" t="s">
        <v>14</v>
      </c>
      <c r="E2" s="61" t="s">
        <v>15</v>
      </c>
      <c r="F2" s="61" t="s">
        <v>16</v>
      </c>
      <c r="G2" s="61" t="s">
        <v>17</v>
      </c>
      <c r="H2" s="61" t="s">
        <v>18</v>
      </c>
      <c r="I2" s="61" t="s">
        <v>19</v>
      </c>
      <c r="J2" s="61" t="s">
        <v>122</v>
      </c>
      <c r="K2" s="61" t="s">
        <v>123</v>
      </c>
      <c r="L2" s="61" t="s">
        <v>124</v>
      </c>
      <c r="M2" s="61" t="s">
        <v>125</v>
      </c>
      <c r="N2" s="61" t="s">
        <v>126</v>
      </c>
      <c r="O2" s="61" t="s">
        <v>127</v>
      </c>
      <c r="P2" s="61" t="s">
        <v>128</v>
      </c>
      <c r="Q2" s="3" t="s">
        <v>8</v>
      </c>
      <c r="R2" s="3"/>
      <c r="S2" s="2" t="s">
        <v>129</v>
      </c>
      <c r="T2" s="2" t="s">
        <v>130</v>
      </c>
      <c r="U2" s="61" t="s">
        <v>131</v>
      </c>
      <c r="V2" s="61" t="s">
        <v>132</v>
      </c>
      <c r="W2" s="61" t="s">
        <v>133</v>
      </c>
      <c r="X2" s="3" t="s">
        <v>8</v>
      </c>
      <c r="Y2" s="3"/>
      <c r="Z2" s="2" t="s">
        <v>134</v>
      </c>
      <c r="AA2" s="61" t="s">
        <v>135</v>
      </c>
      <c r="AB2" s="61" t="s">
        <v>136</v>
      </c>
      <c r="AC2" s="61" t="s">
        <v>137</v>
      </c>
      <c r="AD2" s="61" t="s">
        <v>138</v>
      </c>
      <c r="AE2" s="61" t="s">
        <v>139</v>
      </c>
      <c r="AF2" s="61" t="s">
        <v>140</v>
      </c>
      <c r="AG2" s="61" t="s">
        <v>141</v>
      </c>
      <c r="AH2" s="61" t="s">
        <v>144</v>
      </c>
      <c r="AI2" s="3" t="s">
        <v>8</v>
      </c>
      <c r="AJ2" s="3"/>
      <c r="AK2" s="2" t="s">
        <v>142</v>
      </c>
      <c r="AL2" s="2" t="s">
        <v>143</v>
      </c>
      <c r="AM2" s="61" t="s">
        <v>145</v>
      </c>
      <c r="AN2" s="3" t="s">
        <v>8</v>
      </c>
      <c r="AO2" s="3"/>
      <c r="AP2" s="59" t="s">
        <v>146</v>
      </c>
      <c r="AQ2" s="59"/>
      <c r="AR2" s="49">
        <v>1</v>
      </c>
      <c r="AS2" s="49">
        <v>2</v>
      </c>
      <c r="AT2" s="49">
        <v>3</v>
      </c>
      <c r="AU2" s="3"/>
      <c r="AW2" s="49">
        <v>1</v>
      </c>
      <c r="AX2" s="49">
        <v>2</v>
      </c>
      <c r="AY2" s="49">
        <v>3</v>
      </c>
      <c r="AZ2" s="3" t="s">
        <v>8</v>
      </c>
    </row>
    <row r="3" spans="1:54" s="5" customFormat="1" ht="20.399999999999999" x14ac:dyDescent="0.2">
      <c r="A3" s="5">
        <v>1</v>
      </c>
      <c r="B3" s="5">
        <f>Textual!G3</f>
        <v>2</v>
      </c>
      <c r="C3" s="5">
        <f>Textual!I3</f>
        <v>2</v>
      </c>
      <c r="D3" s="5">
        <f>Textual!K3</f>
        <v>3</v>
      </c>
      <c r="E3" s="5">
        <f>Textual!M3</f>
        <v>3</v>
      </c>
      <c r="F3" s="5">
        <f>Textual!O3</f>
        <v>2</v>
      </c>
      <c r="G3" s="5">
        <f>Textual!Q3</f>
        <v>3</v>
      </c>
      <c r="H3" s="5">
        <f>Textual!S3</f>
        <v>3</v>
      </c>
      <c r="I3" s="5">
        <f>Textual!U3</f>
        <v>2</v>
      </c>
      <c r="J3" s="5">
        <f>Textual!W3</f>
        <v>3</v>
      </c>
      <c r="K3" s="5">
        <f>Textual!Y3</f>
        <v>2</v>
      </c>
      <c r="L3" s="5">
        <f>Textual!AA3</f>
        <v>2</v>
      </c>
      <c r="M3" s="5">
        <f>Textual!AC3</f>
        <v>3</v>
      </c>
      <c r="N3" s="5">
        <f>Textual!AE3</f>
        <v>3</v>
      </c>
      <c r="O3" s="5">
        <f>Textual!AG3</f>
        <v>2</v>
      </c>
      <c r="P3" s="5">
        <f>Textual!AI3</f>
        <v>3</v>
      </c>
      <c r="Q3" s="6">
        <f t="shared" ref="Q3:Q5" si="0">AVERAGE(B3:I3)</f>
        <v>2.5</v>
      </c>
      <c r="R3" s="6"/>
      <c r="S3" s="5">
        <f>Textual!AK3</f>
        <v>3</v>
      </c>
      <c r="T3" s="5">
        <f>Textual!AM3</f>
        <v>3</v>
      </c>
      <c r="U3" s="5">
        <f>Textual!AO3</f>
        <v>3</v>
      </c>
      <c r="V3" s="5">
        <f>Textual!AQ3</f>
        <v>3</v>
      </c>
      <c r="W3" s="5">
        <f>Textual!AS3</f>
        <v>3</v>
      </c>
      <c r="X3" s="6">
        <f>AVERAGE(S3:T3)</f>
        <v>3</v>
      </c>
      <c r="Y3" s="6"/>
      <c r="Z3" s="5">
        <f>Textual!AU3</f>
        <v>3</v>
      </c>
      <c r="AA3" s="5">
        <f>Textual!AW3</f>
        <v>2</v>
      </c>
      <c r="AB3" s="5">
        <f>Textual!AY3</f>
        <v>3</v>
      </c>
      <c r="AC3" s="5">
        <f>Textual!BA3</f>
        <v>3</v>
      </c>
      <c r="AD3" s="5">
        <f>Textual!BC3</f>
        <v>3</v>
      </c>
      <c r="AE3" s="5">
        <f>Textual!BE3</f>
        <v>3</v>
      </c>
      <c r="AF3" s="5">
        <f>Textual!BG3</f>
        <v>3</v>
      </c>
      <c r="AG3" s="5">
        <f>Textual!BI3</f>
        <v>3</v>
      </c>
      <c r="AH3" s="5">
        <f>Textual!BK3</f>
        <v>3</v>
      </c>
      <c r="AI3" s="6">
        <f t="shared" ref="AI3:AI5" si="1">AVERAGE(Z3:Z3)</f>
        <v>3</v>
      </c>
      <c r="AJ3" s="6"/>
      <c r="AK3" s="5">
        <f>Textual!BM3</f>
        <v>3</v>
      </c>
      <c r="AL3" s="5">
        <f>Textual!BO3</f>
        <v>3</v>
      </c>
      <c r="AM3" s="5">
        <f>Textual!BQ3</f>
        <v>3</v>
      </c>
      <c r="AN3" s="6">
        <f t="shared" ref="AN3:AN5" si="2">AVERAGE(AL3:AL3)</f>
        <v>3</v>
      </c>
      <c r="AO3" s="6"/>
      <c r="AP3" s="60">
        <f>SUM(B3:P3,S3:W3,Z3:AH3,AK3:AM3)</f>
        <v>88</v>
      </c>
      <c r="AR3" s="15" t="str">
        <f>Textual!BS3</f>
        <v>SuccessfulIn</v>
      </c>
      <c r="AS3" s="15" t="str">
        <f>Textual!BT3</f>
        <v>RecommendWithou</v>
      </c>
      <c r="AT3" s="16" t="str">
        <f>Textual!BU3</f>
        <v>TargetTheCandid</v>
      </c>
      <c r="AU3" s="6"/>
      <c r="AW3" s="57">
        <f>IF(AR3="SuccessfulIn",4,IF(AR3="SuccessfulIn2",3,IF(AR3="SuccessDoubtful",2,IF(AR3="SuccessDoubtfu2",1,))))</f>
        <v>4</v>
      </c>
      <c r="AX3" s="57">
        <f>IF(AS3="RecommendWithou",4,IF(AS3="WouldRecommend",3,IF(AS3="Recommendations",2,IF(AS3="UnableToRecomme",1))))</f>
        <v>4</v>
      </c>
      <c r="AY3" s="5">
        <f>IF(AT3="TargetTheCandid",3,IF(AT3="AcceptableThe",2,IF(AT3="Unacceptable",1)))</f>
        <v>3</v>
      </c>
      <c r="AZ3" s="6">
        <f>AVERAGE(AW3:AY3)</f>
        <v>3.6666666666666665</v>
      </c>
    </row>
    <row r="4" spans="1:54" ht="20.399999999999999" x14ac:dyDescent="0.2">
      <c r="A4" s="5">
        <v>2</v>
      </c>
      <c r="B4" s="5">
        <f>Textual!G4</f>
        <v>3</v>
      </c>
      <c r="C4" s="5">
        <f>Textual!I4</f>
        <v>3</v>
      </c>
      <c r="D4" s="5">
        <f>Textual!K4</f>
        <v>3</v>
      </c>
      <c r="E4" s="5">
        <f>Textual!M4</f>
        <v>3</v>
      </c>
      <c r="F4" s="5">
        <f>Textual!O4</f>
        <v>3</v>
      </c>
      <c r="G4" s="5">
        <f>Textual!Q4</f>
        <v>3</v>
      </c>
      <c r="H4" s="5">
        <f>Textual!S4</f>
        <v>3</v>
      </c>
      <c r="I4" s="5">
        <f>Textual!U4</f>
        <v>3</v>
      </c>
      <c r="J4" s="5">
        <f>Textual!W4</f>
        <v>3</v>
      </c>
      <c r="K4" s="5">
        <f>Textual!Y4</f>
        <v>3</v>
      </c>
      <c r="L4" s="5">
        <f>Textual!AA4</f>
        <v>3</v>
      </c>
      <c r="M4" s="5">
        <f>Textual!AC4</f>
        <v>3</v>
      </c>
      <c r="N4" s="5">
        <f>Textual!AE4</f>
        <v>3</v>
      </c>
      <c r="O4" s="5">
        <f>Textual!AG4</f>
        <v>3</v>
      </c>
      <c r="P4" s="5">
        <f>Textual!AI4</f>
        <v>3</v>
      </c>
      <c r="Q4" s="6">
        <f t="shared" si="0"/>
        <v>3</v>
      </c>
      <c r="R4" s="8"/>
      <c r="S4" s="5">
        <f>Textual!AK4</f>
        <v>3</v>
      </c>
      <c r="T4" s="5">
        <f>Textual!AM4</f>
        <v>3</v>
      </c>
      <c r="U4" s="5">
        <f>Textual!AO4</f>
        <v>3</v>
      </c>
      <c r="V4" s="5">
        <f>Textual!AQ4</f>
        <v>3</v>
      </c>
      <c r="W4" s="5">
        <f>Textual!AS4</f>
        <v>3</v>
      </c>
      <c r="X4" s="6">
        <f>AVERAGE(S4:T4)</f>
        <v>3</v>
      </c>
      <c r="Y4" s="8"/>
      <c r="Z4" s="5">
        <f>Textual!AU4</f>
        <v>3</v>
      </c>
      <c r="AA4" s="5">
        <f>Textual!AW4</f>
        <v>3</v>
      </c>
      <c r="AB4" s="5">
        <f>Textual!AY4</f>
        <v>3</v>
      </c>
      <c r="AC4" s="5">
        <f>Textual!BA4</f>
        <v>3</v>
      </c>
      <c r="AD4" s="5">
        <f>Textual!BC4</f>
        <v>3</v>
      </c>
      <c r="AE4" s="5">
        <f>Textual!BE4</f>
        <v>3</v>
      </c>
      <c r="AF4" s="5">
        <f>Textual!BG4</f>
        <v>3</v>
      </c>
      <c r="AG4" s="5">
        <f>Textual!BI4</f>
        <v>3</v>
      </c>
      <c r="AH4" s="5">
        <f>Textual!BK4</f>
        <v>3</v>
      </c>
      <c r="AI4" s="6">
        <f t="shared" si="1"/>
        <v>3</v>
      </c>
      <c r="AJ4" s="8"/>
      <c r="AK4" s="5">
        <f>Textual!BM4</f>
        <v>3</v>
      </c>
      <c r="AL4" s="5">
        <f>Textual!BO4</f>
        <v>3</v>
      </c>
      <c r="AM4" s="5">
        <f>Textual!BQ4</f>
        <v>3</v>
      </c>
      <c r="AN4" s="6">
        <f t="shared" si="2"/>
        <v>3</v>
      </c>
      <c r="AO4" s="6"/>
      <c r="AP4" s="60">
        <f t="shared" ref="AP4:AP5" si="3">SUM(B4:P4,S4:W4,Z4:AH4,AK4:AM4)</f>
        <v>96</v>
      </c>
      <c r="AR4" s="15" t="str">
        <f>Textual!BS4</f>
        <v>SuccessfulIn</v>
      </c>
      <c r="AS4" s="15" t="str">
        <f>Textual!BT4</f>
        <v>RecommendWithou</v>
      </c>
      <c r="AT4" s="16" t="str">
        <f>Textual!BU4</f>
        <v>TargetTheCandid</v>
      </c>
      <c r="AU4" s="6"/>
      <c r="AV4" s="9"/>
      <c r="AW4" s="57">
        <f t="shared" ref="AW4:AW5" si="4">IF(AR4="SuccessfulIn",4,IF(AR4="SuccessfulIn2",3,IF(AR4="SuccessDoubtful",2,IF(AR4="SuccessDoubtfu2",1,))))</f>
        <v>4</v>
      </c>
      <c r="AX4" s="57">
        <f>IF(Numerical!AS4="RecommendWithou",4,IF(Numerical!AS4="WouldRecommend",3,IF(Numerical!AS4="Recommendations",2,IF(Numerical!AS4="UnableToRecomme",1))))</f>
        <v>4</v>
      </c>
      <c r="AY4" s="5">
        <f t="shared" ref="AY4:AY5" si="5">IF(AT4="TargetTheCandid",3,IF(AT4="AcceptableThe",2,IF(AT4="Unacceptable",1)))</f>
        <v>3</v>
      </c>
      <c r="AZ4" s="6">
        <f t="shared" ref="AZ4:AZ5" si="6">AVERAGE(AW4:AY4)</f>
        <v>3.6666666666666665</v>
      </c>
      <c r="BA4" s="9"/>
      <c r="BB4" s="9"/>
    </row>
    <row r="5" spans="1:54" ht="20.399999999999999" x14ac:dyDescent="0.2">
      <c r="A5" s="5">
        <v>3</v>
      </c>
      <c r="B5" s="5">
        <f>Textual!G5</f>
        <v>2</v>
      </c>
      <c r="C5" s="5">
        <f>Textual!I5</f>
        <v>3</v>
      </c>
      <c r="D5" s="5">
        <f>Textual!K5</f>
        <v>3</v>
      </c>
      <c r="E5" s="5">
        <f>Textual!M5</f>
        <v>3</v>
      </c>
      <c r="F5" s="5">
        <f>Textual!O5</f>
        <v>3</v>
      </c>
      <c r="G5" s="5">
        <f>Textual!Q5</f>
        <v>3</v>
      </c>
      <c r="H5" s="5">
        <f>Textual!S5</f>
        <v>2</v>
      </c>
      <c r="I5" s="5">
        <f>Textual!U5</f>
        <v>2</v>
      </c>
      <c r="J5" s="5">
        <f>Textual!W5</f>
        <v>3</v>
      </c>
      <c r="K5" s="5">
        <f>Textual!Y5</f>
        <v>3</v>
      </c>
      <c r="L5" s="5">
        <f>Textual!AA5</f>
        <v>2</v>
      </c>
      <c r="M5" s="5">
        <f>Textual!AC5</f>
        <v>3</v>
      </c>
      <c r="N5" s="5">
        <f>Textual!AE5</f>
        <v>2</v>
      </c>
      <c r="O5" s="5">
        <f>Textual!AG5</f>
        <v>3</v>
      </c>
      <c r="P5" s="5">
        <f>Textual!AI5</f>
        <v>2</v>
      </c>
      <c r="Q5" s="6">
        <f t="shared" si="0"/>
        <v>2.625</v>
      </c>
      <c r="R5" s="8"/>
      <c r="S5" s="5">
        <f>Textual!AK5</f>
        <v>3</v>
      </c>
      <c r="T5" s="5">
        <f>Textual!AM5</f>
        <v>3</v>
      </c>
      <c r="U5" s="5">
        <f>Textual!AO5</f>
        <v>3</v>
      </c>
      <c r="V5" s="5">
        <f>Textual!AQ5</f>
        <v>3</v>
      </c>
      <c r="W5" s="5">
        <f>Textual!AS5</f>
        <v>3</v>
      </c>
      <c r="X5" s="6">
        <f>AVERAGE(S5:T5)</f>
        <v>3</v>
      </c>
      <c r="Y5" s="8"/>
      <c r="Z5" s="5">
        <f>Textual!AU5</f>
        <v>3</v>
      </c>
      <c r="AA5" s="5">
        <f>Textual!AW5</f>
        <v>2</v>
      </c>
      <c r="AB5" s="5">
        <f>Textual!AY5</f>
        <v>3</v>
      </c>
      <c r="AC5" s="5">
        <f>Textual!BA5</f>
        <v>3</v>
      </c>
      <c r="AD5" s="5">
        <f>Textual!BC5</f>
        <v>3</v>
      </c>
      <c r="AE5" s="5">
        <f>Textual!BE5</f>
        <v>3</v>
      </c>
      <c r="AF5" s="5">
        <f>Textual!BG5</f>
        <v>3</v>
      </c>
      <c r="AG5" s="5">
        <f>Textual!BI5</f>
        <v>3</v>
      </c>
      <c r="AH5" s="5">
        <f>Textual!BK5</f>
        <v>3</v>
      </c>
      <c r="AI5" s="6">
        <f t="shared" si="1"/>
        <v>3</v>
      </c>
      <c r="AJ5" s="8"/>
      <c r="AK5" s="5">
        <f>Textual!BM5</f>
        <v>3</v>
      </c>
      <c r="AL5" s="5">
        <f>Textual!BO5</f>
        <v>3</v>
      </c>
      <c r="AM5" s="5">
        <f>Textual!BQ5</f>
        <v>3</v>
      </c>
      <c r="AN5" s="6">
        <f t="shared" si="2"/>
        <v>3</v>
      </c>
      <c r="AO5" s="6"/>
      <c r="AP5" s="60">
        <f t="shared" si="3"/>
        <v>89</v>
      </c>
      <c r="AR5" s="15" t="str">
        <f>Textual!BS5</f>
        <v>SuccessfulIn</v>
      </c>
      <c r="AS5" s="15" t="str">
        <f>Textual!BT5</f>
        <v>RecommendWithou</v>
      </c>
      <c r="AT5" s="16" t="str">
        <f>Textual!BU5</f>
        <v>TargetTheCandid</v>
      </c>
      <c r="AU5" s="6"/>
      <c r="AV5" s="9"/>
      <c r="AW5" s="57">
        <f t="shared" si="4"/>
        <v>4</v>
      </c>
      <c r="AX5" s="57">
        <f>IF(Numerical!AS5="RecommendWithou",4,IF(Numerical!AS5="WouldRecommend",3,IF(Numerical!AS5="Recommendations",2,IF(Numerical!AS5="UnableToRecomme",1))))</f>
        <v>4</v>
      </c>
      <c r="AY5" s="5">
        <f t="shared" si="5"/>
        <v>3</v>
      </c>
      <c r="AZ5" s="6">
        <f t="shared" si="6"/>
        <v>3.6666666666666665</v>
      </c>
      <c r="BA5" s="9"/>
      <c r="BB5" s="9"/>
    </row>
    <row r="6" spans="1:54" ht="20.399999999999999" x14ac:dyDescent="0.2">
      <c r="A6" s="5">
        <v>4</v>
      </c>
      <c r="B6" s="5">
        <f>Textual!G6</f>
        <v>2</v>
      </c>
      <c r="C6" s="5">
        <f>Textual!I6</f>
        <v>3</v>
      </c>
      <c r="D6" s="5">
        <f>Textual!K6</f>
        <v>3</v>
      </c>
      <c r="E6" s="5">
        <f>Textual!M6</f>
        <v>3</v>
      </c>
      <c r="F6" s="5">
        <f>Textual!O6</f>
        <v>3</v>
      </c>
      <c r="G6" s="5">
        <f>Textual!Q6</f>
        <v>2</v>
      </c>
      <c r="H6" s="5">
        <f>Textual!S6</f>
        <v>3</v>
      </c>
      <c r="I6" s="5">
        <f>Textual!U6</f>
        <v>2</v>
      </c>
      <c r="J6" s="5">
        <f>Textual!W6</f>
        <v>3</v>
      </c>
      <c r="K6" s="5">
        <f>Textual!Y6</f>
        <v>3</v>
      </c>
      <c r="L6" s="5">
        <f>Textual!AA6</f>
        <v>2</v>
      </c>
      <c r="M6" s="5">
        <f>Textual!AC6</f>
        <v>3</v>
      </c>
      <c r="N6" s="5">
        <f>Textual!AE6</f>
        <v>3</v>
      </c>
      <c r="O6" s="5">
        <f>Textual!AG6</f>
        <v>3</v>
      </c>
      <c r="P6" s="5">
        <f>Textual!AI6</f>
        <v>2</v>
      </c>
      <c r="Q6" s="6">
        <f t="shared" ref="Q6:Q8" si="7">AVERAGE(B6:I6)</f>
        <v>2.625</v>
      </c>
      <c r="R6" s="8"/>
      <c r="S6" s="5">
        <f>Textual!AK6</f>
        <v>3</v>
      </c>
      <c r="T6" s="5">
        <f>Textual!AM6</f>
        <v>3</v>
      </c>
      <c r="U6" s="5">
        <f>Textual!AO6</f>
        <v>3</v>
      </c>
      <c r="V6" s="5">
        <f>Textual!AQ6</f>
        <v>3</v>
      </c>
      <c r="W6" s="5">
        <f>Textual!AS6</f>
        <v>3</v>
      </c>
      <c r="X6" s="6">
        <f t="shared" ref="X6:X8" si="8">AVERAGE(S6:T6)</f>
        <v>3</v>
      </c>
      <c r="Y6" s="8"/>
      <c r="Z6" s="5">
        <f>Textual!AU6</f>
        <v>3</v>
      </c>
      <c r="AA6" s="5">
        <f>Textual!AW6</f>
        <v>2</v>
      </c>
      <c r="AB6" s="5">
        <f>Textual!AY6</f>
        <v>3</v>
      </c>
      <c r="AC6" s="5">
        <f>Textual!BA6</f>
        <v>3</v>
      </c>
      <c r="AD6" s="5">
        <f>Textual!BC6</f>
        <v>3</v>
      </c>
      <c r="AE6" s="5">
        <f>Textual!BE6</f>
        <v>3</v>
      </c>
      <c r="AF6" s="5">
        <f>Textual!BG6</f>
        <v>3</v>
      </c>
      <c r="AG6" s="5">
        <f>Textual!BI6</f>
        <v>3</v>
      </c>
      <c r="AH6" s="5">
        <f>Textual!BK6</f>
        <v>3</v>
      </c>
      <c r="AI6" s="6">
        <f t="shared" ref="AI6:AI8" si="9">AVERAGE(Z6:Z6)</f>
        <v>3</v>
      </c>
      <c r="AJ6" s="8"/>
      <c r="AK6" s="5">
        <f>Textual!BM6</f>
        <v>3</v>
      </c>
      <c r="AL6" s="5">
        <f>Textual!BO6</f>
        <v>3</v>
      </c>
      <c r="AM6" s="5">
        <f>Textual!BQ6</f>
        <v>3</v>
      </c>
      <c r="AN6" s="6">
        <f t="shared" ref="AN6:AN8" si="10">AVERAGE(AL6:AL6)</f>
        <v>3</v>
      </c>
      <c r="AO6" s="6"/>
      <c r="AP6" s="60">
        <f t="shared" ref="AP6:AP8" si="11">SUM(B6:P6,S6:W6,Z6:AH6,AK6:AM6)</f>
        <v>90</v>
      </c>
      <c r="AR6" s="15" t="str">
        <f>Textual!BS6</f>
        <v>SuccessfulIn</v>
      </c>
      <c r="AS6" s="15" t="str">
        <f>Textual!BT6</f>
        <v>RecommendWithou</v>
      </c>
      <c r="AT6" s="16" t="str">
        <f>Textual!BU6</f>
        <v>TargetTheCandid</v>
      </c>
      <c r="AU6" s="6"/>
      <c r="AV6" s="9"/>
      <c r="AW6" s="57">
        <f t="shared" ref="AW6:AW8" si="12">IF(AR6="SuccessfulIn",4,IF(AR6="SuccessfulIn2",3,IF(AR6="SuccessDoubtful",2,IF(AR6="SuccessDoubtfu2",1,))))</f>
        <v>4</v>
      </c>
      <c r="AX6" s="57">
        <f>IF(Numerical!AS6="RecommendWithou",4,IF(Numerical!AS6="WouldRecommend",3,IF(Numerical!AS6="Recommendations",2,IF(Numerical!AS6="UnableToRecomme",1))))</f>
        <v>4</v>
      </c>
      <c r="AY6" s="5">
        <f t="shared" ref="AY6:AY8" si="13">IF(AT6="TargetTheCandid",3,IF(AT6="AcceptableThe",2,IF(AT6="Unacceptable",1)))</f>
        <v>3</v>
      </c>
      <c r="AZ6" s="6">
        <f t="shared" ref="AZ6:AZ8" si="14">AVERAGE(AW6:AY6)</f>
        <v>3.6666666666666665</v>
      </c>
      <c r="BA6" s="9"/>
      <c r="BB6" s="9"/>
    </row>
    <row r="7" spans="1:54" ht="20.399999999999999" x14ac:dyDescent="0.2">
      <c r="A7" s="5">
        <v>5</v>
      </c>
      <c r="B7" s="5">
        <f>Textual!G7</f>
        <v>2</v>
      </c>
      <c r="C7" s="5">
        <f>Textual!I7</f>
        <v>3</v>
      </c>
      <c r="D7" s="5">
        <f>Textual!K7</f>
        <v>3</v>
      </c>
      <c r="E7" s="5">
        <f>Textual!M7</f>
        <v>3</v>
      </c>
      <c r="F7" s="5">
        <f>Textual!O7</f>
        <v>3</v>
      </c>
      <c r="G7" s="5">
        <f>Textual!Q7</f>
        <v>3</v>
      </c>
      <c r="H7" s="5">
        <f>Textual!S7</f>
        <v>3</v>
      </c>
      <c r="I7" s="5">
        <f>Textual!U7</f>
        <v>2</v>
      </c>
      <c r="J7" s="5">
        <f>Textual!W7</f>
        <v>3</v>
      </c>
      <c r="K7" s="5">
        <f>Textual!Y7</f>
        <v>3</v>
      </c>
      <c r="L7" s="5">
        <f>Textual!AA7</f>
        <v>2</v>
      </c>
      <c r="M7" s="5">
        <f>Textual!AC7</f>
        <v>3</v>
      </c>
      <c r="N7" s="5">
        <f>Textual!AE7</f>
        <v>3</v>
      </c>
      <c r="O7" s="5">
        <f>Textual!AG7</f>
        <v>2</v>
      </c>
      <c r="P7" s="5">
        <f>Textual!AI7</f>
        <v>2</v>
      </c>
      <c r="Q7" s="6">
        <f t="shared" si="7"/>
        <v>2.75</v>
      </c>
      <c r="R7" s="8"/>
      <c r="S7" s="5">
        <f>Textual!AK7</f>
        <v>3</v>
      </c>
      <c r="T7" s="5">
        <f>Textual!AM7</f>
        <v>3</v>
      </c>
      <c r="U7" s="5">
        <f>Textual!AO7</f>
        <v>3</v>
      </c>
      <c r="V7" s="5">
        <f>Textual!AQ7</f>
        <v>3</v>
      </c>
      <c r="W7" s="5">
        <f>Textual!AS7</f>
        <v>3</v>
      </c>
      <c r="X7" s="6">
        <f t="shared" si="8"/>
        <v>3</v>
      </c>
      <c r="Y7" s="8"/>
      <c r="Z7" s="5">
        <f>Textual!AU7</f>
        <v>3</v>
      </c>
      <c r="AA7" s="5">
        <f>Textual!AW7</f>
        <v>3</v>
      </c>
      <c r="AB7" s="5">
        <f>Textual!AY7</f>
        <v>3</v>
      </c>
      <c r="AC7" s="5">
        <f>Textual!BA7</f>
        <v>3</v>
      </c>
      <c r="AD7" s="5">
        <f>Textual!BC7</f>
        <v>3</v>
      </c>
      <c r="AE7" s="5">
        <f>Textual!BE7</f>
        <v>3</v>
      </c>
      <c r="AF7" s="5">
        <f>Textual!BG7</f>
        <v>2</v>
      </c>
      <c r="AG7" s="5">
        <f>Textual!BI7</f>
        <v>3</v>
      </c>
      <c r="AH7" s="5">
        <f>Textual!BK7</f>
        <v>3</v>
      </c>
      <c r="AI7" s="6">
        <f t="shared" si="9"/>
        <v>3</v>
      </c>
      <c r="AJ7" s="8"/>
      <c r="AK7" s="5">
        <f>Textual!BM7</f>
        <v>3</v>
      </c>
      <c r="AL7" s="5">
        <f>Textual!BO7</f>
        <v>3</v>
      </c>
      <c r="AM7" s="5">
        <f>Textual!BQ7</f>
        <v>3</v>
      </c>
      <c r="AN7" s="6">
        <f t="shared" si="10"/>
        <v>3</v>
      </c>
      <c r="AO7" s="6"/>
      <c r="AP7" s="60">
        <f t="shared" si="11"/>
        <v>90</v>
      </c>
      <c r="AR7" s="15" t="str">
        <f>Textual!BS7</f>
        <v>SuccessfulIn</v>
      </c>
      <c r="AS7" s="15" t="str">
        <f>Textual!BT7</f>
        <v>RecommendWithou</v>
      </c>
      <c r="AT7" s="16" t="str">
        <f>Textual!BU7</f>
        <v>TargetTheCandid</v>
      </c>
      <c r="AU7" s="6"/>
      <c r="AV7" s="9"/>
      <c r="AW7" s="57">
        <f t="shared" si="12"/>
        <v>4</v>
      </c>
      <c r="AX7" s="57">
        <f>IF(Numerical!AS7="RecommendWithou",4,IF(Numerical!AS7="WouldRecommend",3,IF(Numerical!AS7="Recommendations",2,IF(Numerical!AS7="UnableToRecomme",1))))</f>
        <v>4</v>
      </c>
      <c r="AY7" s="5">
        <f t="shared" si="13"/>
        <v>3</v>
      </c>
      <c r="AZ7" s="6">
        <f t="shared" si="14"/>
        <v>3.6666666666666665</v>
      </c>
      <c r="BA7" s="9"/>
      <c r="BB7" s="9"/>
    </row>
    <row r="8" spans="1:54" ht="20.399999999999999" x14ac:dyDescent="0.2">
      <c r="A8" s="5">
        <v>6</v>
      </c>
      <c r="B8" s="5">
        <f>Textual!G8</f>
        <v>3</v>
      </c>
      <c r="C8" s="5">
        <f>Textual!I8</f>
        <v>3</v>
      </c>
      <c r="D8" s="5">
        <f>Textual!K8</f>
        <v>3</v>
      </c>
      <c r="E8" s="5">
        <f>Textual!M8</f>
        <v>3</v>
      </c>
      <c r="F8" s="5">
        <f>Textual!O8</f>
        <v>3</v>
      </c>
      <c r="G8" s="5">
        <f>Textual!Q8</f>
        <v>3</v>
      </c>
      <c r="H8" s="5">
        <f>Textual!S8</f>
        <v>3</v>
      </c>
      <c r="I8" s="5">
        <f>Textual!U8</f>
        <v>3</v>
      </c>
      <c r="J8" s="5">
        <f>Textual!W8</f>
        <v>3</v>
      </c>
      <c r="K8" s="5">
        <f>Textual!Y8</f>
        <v>3</v>
      </c>
      <c r="L8" s="5">
        <f>Textual!AA8</f>
        <v>2</v>
      </c>
      <c r="M8" s="5">
        <f>Textual!AC8</f>
        <v>3</v>
      </c>
      <c r="N8" s="5">
        <f>Textual!AE8</f>
        <v>2</v>
      </c>
      <c r="O8" s="5">
        <f>Textual!AG8</f>
        <v>2</v>
      </c>
      <c r="P8" s="5">
        <f>Textual!AI8</f>
        <v>2</v>
      </c>
      <c r="Q8" s="6">
        <f t="shared" si="7"/>
        <v>3</v>
      </c>
      <c r="R8" s="8"/>
      <c r="S8" s="5">
        <f>Textual!AK8</f>
        <v>3</v>
      </c>
      <c r="T8" s="5">
        <f>Textual!AM8</f>
        <v>3</v>
      </c>
      <c r="U8" s="5">
        <f>Textual!AO8</f>
        <v>3</v>
      </c>
      <c r="V8" s="5">
        <f>Textual!AQ8</f>
        <v>3</v>
      </c>
      <c r="W8" s="5">
        <f>Textual!AS8</f>
        <v>3</v>
      </c>
      <c r="X8" s="6">
        <f t="shared" si="8"/>
        <v>3</v>
      </c>
      <c r="Y8" s="8"/>
      <c r="Z8" s="5">
        <f>Textual!AU8</f>
        <v>3</v>
      </c>
      <c r="AA8" s="5">
        <f>Textual!AW8</f>
        <v>3</v>
      </c>
      <c r="AB8" s="5">
        <f>Textual!AY8</f>
        <v>3</v>
      </c>
      <c r="AC8" s="5">
        <f>Textual!BA8</f>
        <v>3</v>
      </c>
      <c r="AD8" s="5">
        <f>Textual!BC8</f>
        <v>3</v>
      </c>
      <c r="AE8" s="5">
        <f>Textual!BE8</f>
        <v>3</v>
      </c>
      <c r="AF8" s="5">
        <f>Textual!BG8</f>
        <v>2</v>
      </c>
      <c r="AG8" s="5">
        <f>Textual!BI8</f>
        <v>3</v>
      </c>
      <c r="AH8" s="5">
        <f>Textual!BK8</f>
        <v>3</v>
      </c>
      <c r="AI8" s="6">
        <f t="shared" si="9"/>
        <v>3</v>
      </c>
      <c r="AJ8" s="8"/>
      <c r="AK8" s="5">
        <f>Textual!BM8</f>
        <v>3</v>
      </c>
      <c r="AL8" s="5">
        <f>Textual!BO8</f>
        <v>3</v>
      </c>
      <c r="AM8" s="5">
        <f>Textual!BQ8</f>
        <v>3</v>
      </c>
      <c r="AN8" s="6">
        <f t="shared" si="10"/>
        <v>3</v>
      </c>
      <c r="AO8" s="6"/>
      <c r="AP8" s="60">
        <f t="shared" si="11"/>
        <v>91</v>
      </c>
      <c r="AR8" s="15" t="str">
        <f>Textual!BS8</f>
        <v>SuccessfulIn</v>
      </c>
      <c r="AS8" s="15" t="str">
        <f>Textual!BT8</f>
        <v>RecommendWithou</v>
      </c>
      <c r="AT8" s="16" t="str">
        <f>Textual!BU8</f>
        <v>TargetTheCandid</v>
      </c>
      <c r="AU8" s="6"/>
      <c r="AV8" s="9"/>
      <c r="AW8" s="57">
        <f t="shared" si="12"/>
        <v>4</v>
      </c>
      <c r="AX8" s="57">
        <f>IF(Numerical!AS8="RecommendWithou",4,IF(Numerical!AS8="WouldRecommend",3,IF(Numerical!AS8="Recommendations",2,IF(Numerical!AS8="UnableToRecomme",1))))</f>
        <v>4</v>
      </c>
      <c r="AY8" s="5">
        <f t="shared" si="13"/>
        <v>3</v>
      </c>
      <c r="AZ8" s="6">
        <f t="shared" si="14"/>
        <v>3.6666666666666665</v>
      </c>
      <c r="BA8" s="9"/>
      <c r="BB8" s="9"/>
    </row>
    <row r="9" spans="1:54" x14ac:dyDescent="0.2">
      <c r="Q9" s="6"/>
      <c r="R9" s="8"/>
      <c r="X9" s="6"/>
      <c r="Y9" s="8"/>
      <c r="AI9" s="6"/>
      <c r="AJ9" s="8"/>
      <c r="AN9" s="6"/>
      <c r="AO9" s="6"/>
      <c r="AP9" s="60"/>
      <c r="AR9" s="15"/>
      <c r="AS9" s="15"/>
      <c r="AT9" s="16"/>
      <c r="AU9" s="6"/>
      <c r="AV9" s="9"/>
      <c r="AW9" s="57"/>
      <c r="AX9" s="57"/>
      <c r="AZ9" s="6"/>
      <c r="BA9" s="9"/>
      <c r="BB9" s="9"/>
    </row>
    <row r="10" spans="1:54" x14ac:dyDescent="0.2">
      <c r="A10" s="7" t="s">
        <v>8</v>
      </c>
      <c r="B10" s="8">
        <f t="shared" ref="B10:I10" si="15">AVERAGE(B3:B9)</f>
        <v>2.3333333333333335</v>
      </c>
      <c r="C10" s="8">
        <f t="shared" si="15"/>
        <v>2.8333333333333335</v>
      </c>
      <c r="D10" s="8">
        <f t="shared" si="15"/>
        <v>3</v>
      </c>
      <c r="E10" s="8">
        <f t="shared" si="15"/>
        <v>3</v>
      </c>
      <c r="F10" s="8">
        <f t="shared" si="15"/>
        <v>2.8333333333333335</v>
      </c>
      <c r="G10" s="8">
        <f t="shared" si="15"/>
        <v>2.8333333333333335</v>
      </c>
      <c r="H10" s="8">
        <f t="shared" si="15"/>
        <v>2.8333333333333335</v>
      </c>
      <c r="I10" s="8">
        <f t="shared" si="15"/>
        <v>2.3333333333333335</v>
      </c>
      <c r="J10" s="8">
        <f t="shared" ref="J10:P10" si="16">AVERAGE(J3:J9)</f>
        <v>3</v>
      </c>
      <c r="K10" s="8">
        <f t="shared" si="16"/>
        <v>2.8333333333333335</v>
      </c>
      <c r="L10" s="8">
        <f t="shared" si="16"/>
        <v>2.1666666666666665</v>
      </c>
      <c r="M10" s="8">
        <f t="shared" si="16"/>
        <v>3</v>
      </c>
      <c r="N10" s="8">
        <f t="shared" si="16"/>
        <v>2.6666666666666665</v>
      </c>
      <c r="O10" s="8">
        <f t="shared" si="16"/>
        <v>2.5</v>
      </c>
      <c r="P10" s="8">
        <f t="shared" si="16"/>
        <v>2.3333333333333335</v>
      </c>
      <c r="Q10" s="8">
        <f>AVERAGE(Q3:Q9)</f>
        <v>2.75</v>
      </c>
      <c r="R10" s="8"/>
      <c r="S10" s="8">
        <f>AVERAGE(S3:S9)</f>
        <v>3</v>
      </c>
      <c r="T10" s="8">
        <f t="shared" ref="T10:W10" si="17">AVERAGE(T3:T9)</f>
        <v>3</v>
      </c>
      <c r="U10" s="8">
        <f t="shared" si="17"/>
        <v>3</v>
      </c>
      <c r="V10" s="8">
        <f t="shared" si="17"/>
        <v>3</v>
      </c>
      <c r="W10" s="8">
        <f t="shared" si="17"/>
        <v>3</v>
      </c>
      <c r="X10" s="8">
        <f>AVERAGE(X3:X9)</f>
        <v>3</v>
      </c>
      <c r="Y10" s="8"/>
      <c r="Z10" s="8">
        <f>AVERAGE(Z3:Z9)</f>
        <v>3</v>
      </c>
      <c r="AA10" s="8">
        <f t="shared" ref="AA10:AH10" si="18">AVERAGE(AA3:AA9)</f>
        <v>2.5</v>
      </c>
      <c r="AB10" s="8">
        <f t="shared" si="18"/>
        <v>3</v>
      </c>
      <c r="AC10" s="8">
        <f t="shared" si="18"/>
        <v>3</v>
      </c>
      <c r="AD10" s="8">
        <f t="shared" si="18"/>
        <v>3</v>
      </c>
      <c r="AE10" s="8">
        <f t="shared" si="18"/>
        <v>3</v>
      </c>
      <c r="AF10" s="8">
        <f t="shared" si="18"/>
        <v>2.6666666666666665</v>
      </c>
      <c r="AG10" s="8">
        <f t="shared" si="18"/>
        <v>3</v>
      </c>
      <c r="AH10" s="8">
        <f t="shared" si="18"/>
        <v>3</v>
      </c>
      <c r="AI10" s="8">
        <f>AVERAGE(AI3:AI9)</f>
        <v>3</v>
      </c>
      <c r="AJ10" s="8"/>
      <c r="AK10" s="8">
        <f>AVERAGE(AK3:AK9)</f>
        <v>3</v>
      </c>
      <c r="AL10" s="8">
        <f t="shared" ref="AL10:AM10" si="19">AVERAGE(AL3:AL9)</f>
        <v>3</v>
      </c>
      <c r="AM10" s="8">
        <f t="shared" si="19"/>
        <v>3</v>
      </c>
      <c r="AN10" s="8">
        <f>AVERAGE(AN3:AN9)</f>
        <v>3</v>
      </c>
      <c r="AO10" s="8"/>
      <c r="AP10" s="8">
        <f>AVERAGE(AP3:AP9)</f>
        <v>90.666666666666671</v>
      </c>
      <c r="AQ10" s="8"/>
      <c r="AS10" s="8"/>
      <c r="AT10" s="8"/>
      <c r="AU10" s="8"/>
      <c r="AV10" s="9"/>
      <c r="AW10" s="58">
        <f>AVERAGE(AW3:AW9)</f>
        <v>4</v>
      </c>
      <c r="AX10" s="58">
        <f>AVERAGE(AX3:AX9)</f>
        <v>4</v>
      </c>
      <c r="AY10" s="58">
        <f>AVERAGE(AY3:AY9)</f>
        <v>3</v>
      </c>
      <c r="AZ10" s="58">
        <f>AVERAGE(AZ3:AZ9)</f>
        <v>3.6666666666666665</v>
      </c>
      <c r="BA10" s="9"/>
      <c r="BB10" s="9"/>
    </row>
  </sheetData>
  <mergeCells count="7">
    <mergeCell ref="AW1:AZ1"/>
    <mergeCell ref="AR1:AU1"/>
    <mergeCell ref="A1:A2"/>
    <mergeCell ref="B1:Q1"/>
    <mergeCell ref="S1:X1"/>
    <mergeCell ref="Z1:AH1"/>
    <mergeCell ref="AK1:AN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Serif,Bold"Fall 2020
</oddHeader>
    <oddFooter>&amp;C&amp;"MS Sans Serif,Bold"3 Target, 2 Acceptable, 1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A8"/>
  <sheetViews>
    <sheetView zoomScaleNormal="100" workbookViewId="0">
      <selection activeCell="C8" sqref="C8"/>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15.140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28515625" style="19" customWidth="1"/>
    <col min="30" max="30" width="16" style="19" customWidth="1"/>
    <col min="31" max="31" width="13.7109375" style="14" customWidth="1"/>
    <col min="32" max="32" width="15.42578125" style="19" bestFit="1" customWidth="1"/>
    <col min="33" max="33" width="17.28515625" style="14" customWidth="1"/>
    <col min="34" max="34" width="18.140625" style="14" customWidth="1"/>
    <col min="35" max="35" width="14.140625" style="14" customWidth="1"/>
    <col min="36" max="36" width="14.7109375" style="18" customWidth="1"/>
    <col min="37" max="37" width="15" style="9" customWidth="1"/>
    <col min="38" max="38" width="12.42578125" style="18" customWidth="1"/>
    <col min="39" max="39" width="16.42578125" style="9" customWidth="1"/>
    <col min="40" max="40" width="16.42578125" style="18" customWidth="1"/>
    <col min="41" max="41" width="16.42578125" style="9" customWidth="1"/>
    <col min="42" max="42" width="16.42578125" style="18" customWidth="1"/>
    <col min="43" max="43" width="16.42578125" style="9" customWidth="1"/>
    <col min="44" max="44" width="16.42578125" style="18" customWidth="1"/>
    <col min="45" max="45" width="16.42578125" style="9" customWidth="1"/>
    <col min="46" max="46" width="16.42578125" style="18" customWidth="1"/>
    <col min="47" max="47" width="16.42578125" style="9" customWidth="1"/>
    <col min="48" max="48" width="16.42578125" style="18" customWidth="1"/>
    <col min="49" max="49" width="16.42578125" style="9" customWidth="1"/>
    <col min="50" max="50" width="16.42578125" style="18" customWidth="1"/>
    <col min="51" max="51" width="16.42578125" style="9" customWidth="1"/>
    <col min="52" max="52" width="16.42578125" style="18" customWidth="1"/>
    <col min="53" max="53" width="16.42578125" style="9" customWidth="1"/>
    <col min="54" max="54" width="16.42578125" style="18" customWidth="1"/>
    <col min="55" max="55" width="16.42578125" style="9" customWidth="1"/>
    <col min="56" max="56" width="16.42578125" style="18" customWidth="1"/>
    <col min="57" max="57" width="16.42578125" style="9" customWidth="1"/>
    <col min="58" max="58" width="16.42578125" style="18" customWidth="1"/>
    <col min="59" max="59" width="16.42578125" style="9" customWidth="1"/>
    <col min="60" max="60" width="16.42578125" style="18" customWidth="1"/>
    <col min="61" max="61" width="16.42578125" style="9" customWidth="1"/>
    <col min="62" max="62" width="16.42578125" style="18" customWidth="1"/>
    <col min="63" max="63" width="16.42578125" style="9" customWidth="1"/>
    <col min="64" max="64" width="16.42578125" style="18" customWidth="1"/>
    <col min="65" max="65" width="16.42578125" style="9" customWidth="1"/>
    <col min="66" max="66" width="16.42578125" style="18" customWidth="1"/>
    <col min="67" max="67" width="16.42578125" style="9" customWidth="1"/>
    <col min="68" max="68" width="16.42578125" style="18" customWidth="1"/>
    <col min="69" max="69" width="16.42578125" style="9" customWidth="1"/>
    <col min="70" max="70" width="16.42578125" style="18" customWidth="1"/>
    <col min="71" max="71" width="15" style="18" bestFit="1" customWidth="1"/>
    <col min="72" max="72" width="17" style="18" bestFit="1" customWidth="1"/>
    <col min="73" max="75" width="26.140625" style="18" customWidth="1"/>
    <col min="76" max="244" width="10.7109375" style="18"/>
    <col min="245" max="245" width="3.140625" style="18" bestFit="1" customWidth="1"/>
    <col min="246" max="246" width="17" style="18" bestFit="1" customWidth="1"/>
    <col min="247" max="247" width="17.7109375" style="18" customWidth="1"/>
    <col min="248" max="248" width="9.85546875" style="18" customWidth="1"/>
    <col min="249" max="249" width="10.85546875" style="18" customWidth="1"/>
    <col min="250" max="250" width="32.42578125" style="18" bestFit="1" customWidth="1"/>
    <col min="251" max="260" width="16" style="18" customWidth="1"/>
    <col min="261" max="261" width="14.140625" style="18" bestFit="1" customWidth="1"/>
    <col min="262" max="262" width="13.42578125" style="18" bestFit="1" customWidth="1"/>
    <col min="263" max="263" width="15.42578125" style="18" bestFit="1" customWidth="1"/>
    <col min="264" max="264" width="13.42578125" style="18" bestFit="1" customWidth="1"/>
    <col min="265" max="265" width="14.7109375" style="18" customWidth="1"/>
    <col min="266" max="275" width="16" style="18" customWidth="1"/>
    <col min="276" max="276" width="13.85546875" style="18" customWidth="1"/>
    <col min="277" max="277" width="13.42578125" style="18" customWidth="1"/>
    <col min="278" max="278" width="12.7109375" style="18" customWidth="1"/>
    <col min="279" max="279" width="15.7109375" style="18" bestFit="1" customWidth="1"/>
    <col min="280" max="280" width="14.140625" style="18" customWidth="1"/>
    <col min="281" max="281" width="15.85546875" style="18" bestFit="1" customWidth="1"/>
    <col min="282" max="282" width="13.85546875" style="18" bestFit="1" customWidth="1"/>
    <col min="283" max="283" width="12.85546875" style="18" customWidth="1"/>
    <col min="284" max="284" width="16" style="18" customWidth="1"/>
    <col min="285" max="285" width="11.42578125" style="18" bestFit="1" customWidth="1"/>
    <col min="286" max="286" width="14.85546875" style="18" bestFit="1" customWidth="1"/>
    <col min="287" max="287" width="13.85546875" style="18" bestFit="1" customWidth="1"/>
    <col min="288" max="288" width="13.85546875" style="18" customWidth="1"/>
    <col min="289" max="289" width="13.85546875" style="18" bestFit="1" customWidth="1"/>
    <col min="290" max="290" width="16" style="18" customWidth="1"/>
    <col min="291" max="291" width="13" style="18" customWidth="1"/>
    <col min="292" max="292" width="13.42578125" style="18" bestFit="1" customWidth="1"/>
    <col min="293" max="293" width="10.7109375" style="18" bestFit="1" customWidth="1"/>
    <col min="294" max="294" width="12" style="18" bestFit="1" customWidth="1"/>
    <col min="295" max="295" width="14.7109375" style="18" bestFit="1" customWidth="1"/>
    <col min="296" max="296" width="15.28515625" style="18" customWidth="1"/>
    <col min="297" max="297" width="12.28515625" style="18" customWidth="1"/>
    <col min="298" max="298" width="8" style="18" bestFit="1" customWidth="1"/>
    <col min="299" max="300" width="13" style="18" bestFit="1" customWidth="1"/>
    <col min="301" max="301" width="8.85546875" style="18" bestFit="1" customWidth="1"/>
    <col min="302" max="302" width="16" style="18" customWidth="1"/>
    <col min="303" max="303" width="11.28515625" style="18" customWidth="1"/>
    <col min="304" max="304" width="13" style="18" bestFit="1" customWidth="1"/>
    <col min="305" max="305" width="14.42578125" style="18" customWidth="1"/>
    <col min="306" max="306" width="13" style="18" bestFit="1" customWidth="1"/>
    <col min="307" max="307" width="16" style="18" customWidth="1"/>
    <col min="308" max="308" width="11" style="18" bestFit="1" customWidth="1"/>
    <col min="309" max="309" width="12.140625" style="18" bestFit="1" customWidth="1"/>
    <col min="310" max="310" width="13.7109375" style="18" bestFit="1" customWidth="1"/>
    <col min="311" max="500" width="10.7109375" style="18"/>
    <col min="501" max="501" width="3.140625" style="18" bestFit="1" customWidth="1"/>
    <col min="502" max="502" width="17" style="18" bestFit="1" customWidth="1"/>
    <col min="503" max="503" width="17.7109375" style="18" customWidth="1"/>
    <col min="504" max="504" width="9.85546875" style="18" customWidth="1"/>
    <col min="505" max="505" width="10.85546875" style="18" customWidth="1"/>
    <col min="506" max="506" width="32.42578125" style="18" bestFit="1" customWidth="1"/>
    <col min="507" max="516" width="16" style="18" customWidth="1"/>
    <col min="517" max="517" width="14.140625" style="18" bestFit="1" customWidth="1"/>
    <col min="518" max="518" width="13.42578125" style="18" bestFit="1" customWidth="1"/>
    <col min="519" max="519" width="15.42578125" style="18" bestFit="1" customWidth="1"/>
    <col min="520" max="520" width="13.42578125" style="18" bestFit="1" customWidth="1"/>
    <col min="521" max="521" width="14.7109375" style="18" customWidth="1"/>
    <col min="522" max="531" width="16" style="18" customWidth="1"/>
    <col min="532" max="532" width="13.85546875" style="18" customWidth="1"/>
    <col min="533" max="533" width="13.42578125" style="18" customWidth="1"/>
    <col min="534" max="534" width="12.7109375" style="18" customWidth="1"/>
    <col min="535" max="535" width="15.7109375" style="18" bestFit="1" customWidth="1"/>
    <col min="536" max="536" width="14.140625" style="18" customWidth="1"/>
    <col min="537" max="537" width="15.85546875" style="18" bestFit="1" customWidth="1"/>
    <col min="538" max="538" width="13.85546875" style="18" bestFit="1" customWidth="1"/>
    <col min="539" max="539" width="12.85546875" style="18" customWidth="1"/>
    <col min="540" max="540" width="16" style="18" customWidth="1"/>
    <col min="541" max="541" width="11.42578125" style="18" bestFit="1" customWidth="1"/>
    <col min="542" max="542" width="14.85546875" style="18" bestFit="1" customWidth="1"/>
    <col min="543" max="543" width="13.85546875" style="18" bestFit="1" customWidth="1"/>
    <col min="544" max="544" width="13.85546875" style="18" customWidth="1"/>
    <col min="545" max="545" width="13.85546875" style="18" bestFit="1" customWidth="1"/>
    <col min="546" max="546" width="16" style="18" customWidth="1"/>
    <col min="547" max="547" width="13" style="18" customWidth="1"/>
    <col min="548" max="548" width="13.42578125" style="18" bestFit="1" customWidth="1"/>
    <col min="549" max="549" width="10.7109375" style="18" bestFit="1" customWidth="1"/>
    <col min="550" max="550" width="12" style="18" bestFit="1" customWidth="1"/>
    <col min="551" max="551" width="14.7109375" style="18" bestFit="1" customWidth="1"/>
    <col min="552" max="552" width="15.28515625" style="18" customWidth="1"/>
    <col min="553" max="553" width="12.28515625" style="18" customWidth="1"/>
    <col min="554" max="554" width="8" style="18" bestFit="1" customWidth="1"/>
    <col min="555" max="556" width="13" style="18" bestFit="1" customWidth="1"/>
    <col min="557" max="557" width="8.85546875" style="18" bestFit="1" customWidth="1"/>
    <col min="558" max="558" width="16" style="18" customWidth="1"/>
    <col min="559" max="559" width="11.28515625" style="18" customWidth="1"/>
    <col min="560" max="560" width="13" style="18" bestFit="1" customWidth="1"/>
    <col min="561" max="561" width="14.42578125" style="18" customWidth="1"/>
    <col min="562" max="562" width="13" style="18" bestFit="1" customWidth="1"/>
    <col min="563" max="563" width="16" style="18" customWidth="1"/>
    <col min="564" max="564" width="11" style="18" bestFit="1" customWidth="1"/>
    <col min="565" max="565" width="12.140625" style="18" bestFit="1" customWidth="1"/>
    <col min="566" max="566" width="13.7109375" style="18" bestFit="1" customWidth="1"/>
    <col min="567" max="756" width="10.7109375" style="18"/>
    <col min="757" max="757" width="3.140625" style="18" bestFit="1" customWidth="1"/>
    <col min="758" max="758" width="17" style="18" bestFit="1" customWidth="1"/>
    <col min="759" max="759" width="17.7109375" style="18" customWidth="1"/>
    <col min="760" max="760" width="9.85546875" style="18" customWidth="1"/>
    <col min="761" max="761" width="10.85546875" style="18" customWidth="1"/>
    <col min="762" max="762" width="32.42578125" style="18" bestFit="1" customWidth="1"/>
    <col min="763" max="772" width="16" style="18" customWidth="1"/>
    <col min="773" max="773" width="14.140625" style="18" bestFit="1" customWidth="1"/>
    <col min="774" max="774" width="13.42578125" style="18" bestFit="1" customWidth="1"/>
    <col min="775" max="775" width="15.42578125" style="18" bestFit="1" customWidth="1"/>
    <col min="776" max="776" width="13.42578125" style="18" bestFit="1" customWidth="1"/>
    <col min="777" max="777" width="14.7109375" style="18" customWidth="1"/>
    <col min="778" max="787" width="16" style="18" customWidth="1"/>
    <col min="788" max="788" width="13.85546875" style="18" customWidth="1"/>
    <col min="789" max="789" width="13.42578125" style="18" customWidth="1"/>
    <col min="790" max="790" width="12.7109375" style="18" customWidth="1"/>
    <col min="791" max="791" width="15.7109375" style="18" bestFit="1" customWidth="1"/>
    <col min="792" max="792" width="14.140625" style="18" customWidth="1"/>
    <col min="793" max="793" width="15.85546875" style="18" bestFit="1" customWidth="1"/>
    <col min="794" max="794" width="13.85546875" style="18" bestFit="1" customWidth="1"/>
    <col min="795" max="795" width="12.85546875" style="18" customWidth="1"/>
    <col min="796" max="796" width="16" style="18" customWidth="1"/>
    <col min="797" max="797" width="11.42578125" style="18" bestFit="1" customWidth="1"/>
    <col min="798" max="798" width="14.85546875" style="18" bestFit="1" customWidth="1"/>
    <col min="799" max="799" width="13.85546875" style="18" bestFit="1" customWidth="1"/>
    <col min="800" max="800" width="13.85546875" style="18" customWidth="1"/>
    <col min="801" max="801" width="13.85546875" style="18" bestFit="1" customWidth="1"/>
    <col min="802" max="802" width="16" style="18" customWidth="1"/>
    <col min="803" max="803" width="13" style="18" customWidth="1"/>
    <col min="804" max="804" width="13.42578125" style="18" bestFit="1" customWidth="1"/>
    <col min="805" max="805" width="10.7109375" style="18" bestFit="1" customWidth="1"/>
    <col min="806" max="806" width="12" style="18" bestFit="1" customWidth="1"/>
    <col min="807" max="807" width="14.7109375" style="18" bestFit="1" customWidth="1"/>
    <col min="808" max="808" width="15.28515625" style="18" customWidth="1"/>
    <col min="809" max="809" width="12.28515625" style="18" customWidth="1"/>
    <col min="810" max="810" width="8" style="18" bestFit="1" customWidth="1"/>
    <col min="811" max="812" width="13" style="18" bestFit="1" customWidth="1"/>
    <col min="813" max="813" width="8.85546875" style="18" bestFit="1" customWidth="1"/>
    <col min="814" max="814" width="16" style="18" customWidth="1"/>
    <col min="815" max="815" width="11.28515625" style="18" customWidth="1"/>
    <col min="816" max="816" width="13" style="18" bestFit="1" customWidth="1"/>
    <col min="817" max="817" width="14.42578125" style="18" customWidth="1"/>
    <col min="818" max="818" width="13" style="18" bestFit="1" customWidth="1"/>
    <col min="819" max="819" width="16" style="18" customWidth="1"/>
    <col min="820" max="820" width="11" style="18" bestFit="1" customWidth="1"/>
    <col min="821" max="821" width="12.140625" style="18" bestFit="1" customWidth="1"/>
    <col min="822" max="822" width="13.7109375" style="18" bestFit="1" customWidth="1"/>
    <col min="823" max="1012" width="10.7109375" style="18"/>
    <col min="1013" max="1013" width="3.140625" style="18" bestFit="1" customWidth="1"/>
    <col min="1014" max="1014" width="17" style="18" bestFit="1" customWidth="1"/>
    <col min="1015" max="1015" width="17.7109375" style="18" customWidth="1"/>
    <col min="1016" max="1016" width="9.85546875" style="18" customWidth="1"/>
    <col min="1017" max="1017" width="10.85546875" style="18" customWidth="1"/>
    <col min="1018" max="1018" width="32.42578125" style="18" bestFit="1" customWidth="1"/>
    <col min="1019" max="1028" width="16" style="18" customWidth="1"/>
    <col min="1029" max="1029" width="14.140625" style="18" bestFit="1" customWidth="1"/>
    <col min="1030" max="1030" width="13.42578125" style="18" bestFit="1" customWidth="1"/>
    <col min="1031" max="1031" width="15.42578125" style="18" bestFit="1" customWidth="1"/>
    <col min="1032" max="1032" width="13.42578125" style="18" bestFit="1" customWidth="1"/>
    <col min="1033" max="1033" width="14.7109375" style="18" customWidth="1"/>
    <col min="1034" max="1043" width="16" style="18" customWidth="1"/>
    <col min="1044" max="1044" width="13.85546875" style="18" customWidth="1"/>
    <col min="1045" max="1045" width="13.42578125" style="18" customWidth="1"/>
    <col min="1046" max="1046" width="12.7109375" style="18" customWidth="1"/>
    <col min="1047" max="1047" width="15.7109375" style="18" bestFit="1" customWidth="1"/>
    <col min="1048" max="1048" width="14.140625" style="18" customWidth="1"/>
    <col min="1049" max="1049" width="15.85546875" style="18" bestFit="1" customWidth="1"/>
    <col min="1050" max="1050" width="13.85546875" style="18" bestFit="1" customWidth="1"/>
    <col min="1051" max="1051" width="12.85546875" style="18" customWidth="1"/>
    <col min="1052" max="1052" width="16" style="18" customWidth="1"/>
    <col min="1053" max="1053" width="11.42578125" style="18" bestFit="1" customWidth="1"/>
    <col min="1054" max="1054" width="14.85546875" style="18" bestFit="1" customWidth="1"/>
    <col min="1055" max="1055" width="13.85546875" style="18" bestFit="1" customWidth="1"/>
    <col min="1056" max="1056" width="13.85546875" style="18" customWidth="1"/>
    <col min="1057" max="1057" width="13.85546875" style="18" bestFit="1" customWidth="1"/>
    <col min="1058" max="1058" width="16" style="18" customWidth="1"/>
    <col min="1059" max="1059" width="13" style="18" customWidth="1"/>
    <col min="1060" max="1060" width="13.42578125" style="18" bestFit="1" customWidth="1"/>
    <col min="1061" max="1061" width="10.7109375" style="18" bestFit="1" customWidth="1"/>
    <col min="1062" max="1062" width="12" style="18" bestFit="1" customWidth="1"/>
    <col min="1063" max="1063" width="14.7109375" style="18" bestFit="1" customWidth="1"/>
    <col min="1064" max="1064" width="15.28515625" style="18" customWidth="1"/>
    <col min="1065" max="1065" width="12.28515625" style="18" customWidth="1"/>
    <col min="1066" max="1066" width="8" style="18" bestFit="1" customWidth="1"/>
    <col min="1067" max="1068" width="13" style="18" bestFit="1" customWidth="1"/>
    <col min="1069" max="1069" width="8.85546875" style="18" bestFit="1" customWidth="1"/>
    <col min="1070" max="1070" width="16" style="18" customWidth="1"/>
    <col min="1071" max="1071" width="11.28515625" style="18" customWidth="1"/>
    <col min="1072" max="1072" width="13" style="18" bestFit="1" customWidth="1"/>
    <col min="1073" max="1073" width="14.42578125" style="18" customWidth="1"/>
    <col min="1074" max="1074" width="13" style="18" bestFit="1" customWidth="1"/>
    <col min="1075" max="1075" width="16" style="18" customWidth="1"/>
    <col min="1076" max="1076" width="11" style="18" bestFit="1" customWidth="1"/>
    <col min="1077" max="1077" width="12.140625" style="18" bestFit="1" customWidth="1"/>
    <col min="1078" max="1078" width="13.7109375" style="18" bestFit="1" customWidth="1"/>
    <col min="1079" max="1268" width="10.7109375" style="18"/>
    <col min="1269" max="1269" width="3.140625" style="18" bestFit="1" customWidth="1"/>
    <col min="1270" max="1270" width="17" style="18" bestFit="1" customWidth="1"/>
    <col min="1271" max="1271" width="17.7109375" style="18" customWidth="1"/>
    <col min="1272" max="1272" width="9.85546875" style="18" customWidth="1"/>
    <col min="1273" max="1273" width="10.85546875" style="18" customWidth="1"/>
    <col min="1274" max="1274" width="32.42578125" style="18" bestFit="1" customWidth="1"/>
    <col min="1275" max="1284" width="16" style="18" customWidth="1"/>
    <col min="1285" max="1285" width="14.140625" style="18" bestFit="1" customWidth="1"/>
    <col min="1286" max="1286" width="13.42578125" style="18" bestFit="1" customWidth="1"/>
    <col min="1287" max="1287" width="15.42578125" style="18" bestFit="1" customWidth="1"/>
    <col min="1288" max="1288" width="13.42578125" style="18" bestFit="1" customWidth="1"/>
    <col min="1289" max="1289" width="14.7109375" style="18" customWidth="1"/>
    <col min="1290" max="1299" width="16" style="18" customWidth="1"/>
    <col min="1300" max="1300" width="13.85546875" style="18" customWidth="1"/>
    <col min="1301" max="1301" width="13.42578125" style="18" customWidth="1"/>
    <col min="1302" max="1302" width="12.7109375" style="18" customWidth="1"/>
    <col min="1303" max="1303" width="15.7109375" style="18" bestFit="1" customWidth="1"/>
    <col min="1304" max="1304" width="14.140625" style="18" customWidth="1"/>
    <col min="1305" max="1305" width="15.85546875" style="18" bestFit="1" customWidth="1"/>
    <col min="1306" max="1306" width="13.85546875" style="18" bestFit="1" customWidth="1"/>
    <col min="1307" max="1307" width="12.85546875" style="18" customWidth="1"/>
    <col min="1308" max="1308" width="16" style="18" customWidth="1"/>
    <col min="1309" max="1309" width="11.42578125" style="18" bestFit="1" customWidth="1"/>
    <col min="1310" max="1310" width="14.85546875" style="18" bestFit="1" customWidth="1"/>
    <col min="1311" max="1311" width="13.85546875" style="18" bestFit="1" customWidth="1"/>
    <col min="1312" max="1312" width="13.85546875" style="18" customWidth="1"/>
    <col min="1313" max="1313" width="13.85546875" style="18" bestFit="1" customWidth="1"/>
    <col min="1314" max="1314" width="16" style="18" customWidth="1"/>
    <col min="1315" max="1315" width="13" style="18" customWidth="1"/>
    <col min="1316" max="1316" width="13.42578125" style="18" bestFit="1" customWidth="1"/>
    <col min="1317" max="1317" width="10.7109375" style="18" bestFit="1" customWidth="1"/>
    <col min="1318" max="1318" width="12" style="18" bestFit="1" customWidth="1"/>
    <col min="1319" max="1319" width="14.7109375" style="18" bestFit="1" customWidth="1"/>
    <col min="1320" max="1320" width="15.28515625" style="18" customWidth="1"/>
    <col min="1321" max="1321" width="12.28515625" style="18" customWidth="1"/>
    <col min="1322" max="1322" width="8" style="18" bestFit="1" customWidth="1"/>
    <col min="1323" max="1324" width="13" style="18" bestFit="1" customWidth="1"/>
    <col min="1325" max="1325" width="8.85546875" style="18" bestFit="1" customWidth="1"/>
    <col min="1326" max="1326" width="16" style="18" customWidth="1"/>
    <col min="1327" max="1327" width="11.28515625" style="18" customWidth="1"/>
    <col min="1328" max="1328" width="13" style="18" bestFit="1" customWidth="1"/>
    <col min="1329" max="1329" width="14.42578125" style="18" customWidth="1"/>
    <col min="1330" max="1330" width="13" style="18" bestFit="1" customWidth="1"/>
    <col min="1331" max="1331" width="16" style="18" customWidth="1"/>
    <col min="1332" max="1332" width="11" style="18" bestFit="1" customWidth="1"/>
    <col min="1333" max="1333" width="12.140625" style="18" bestFit="1" customWidth="1"/>
    <col min="1334" max="1334" width="13.7109375" style="18" bestFit="1" customWidth="1"/>
    <col min="1335" max="1524" width="10.7109375" style="18"/>
    <col min="1525" max="1525" width="3.140625" style="18" bestFit="1" customWidth="1"/>
    <col min="1526" max="1526" width="17" style="18" bestFit="1" customWidth="1"/>
    <col min="1527" max="1527" width="17.7109375" style="18" customWidth="1"/>
    <col min="1528" max="1528" width="9.85546875" style="18" customWidth="1"/>
    <col min="1529" max="1529" width="10.85546875" style="18" customWidth="1"/>
    <col min="1530" max="1530" width="32.42578125" style="18" bestFit="1" customWidth="1"/>
    <col min="1531" max="1540" width="16" style="18" customWidth="1"/>
    <col min="1541" max="1541" width="14.140625" style="18" bestFit="1" customWidth="1"/>
    <col min="1542" max="1542" width="13.42578125" style="18" bestFit="1" customWidth="1"/>
    <col min="1543" max="1543" width="15.42578125" style="18" bestFit="1" customWidth="1"/>
    <col min="1544" max="1544" width="13.42578125" style="18" bestFit="1" customWidth="1"/>
    <col min="1545" max="1545" width="14.7109375" style="18" customWidth="1"/>
    <col min="1546" max="1555" width="16" style="18" customWidth="1"/>
    <col min="1556" max="1556" width="13.85546875" style="18" customWidth="1"/>
    <col min="1557" max="1557" width="13.42578125" style="18" customWidth="1"/>
    <col min="1558" max="1558" width="12.7109375" style="18" customWidth="1"/>
    <col min="1559" max="1559" width="15.7109375" style="18" bestFit="1" customWidth="1"/>
    <col min="1560" max="1560" width="14.140625" style="18" customWidth="1"/>
    <col min="1561" max="1561" width="15.85546875" style="18" bestFit="1" customWidth="1"/>
    <col min="1562" max="1562" width="13.85546875" style="18" bestFit="1" customWidth="1"/>
    <col min="1563" max="1563" width="12.85546875" style="18" customWidth="1"/>
    <col min="1564" max="1564" width="16" style="18" customWidth="1"/>
    <col min="1565" max="1565" width="11.42578125" style="18" bestFit="1" customWidth="1"/>
    <col min="1566" max="1566" width="14.85546875" style="18" bestFit="1" customWidth="1"/>
    <col min="1567" max="1567" width="13.85546875" style="18" bestFit="1" customWidth="1"/>
    <col min="1568" max="1568" width="13.85546875" style="18" customWidth="1"/>
    <col min="1569" max="1569" width="13.85546875" style="18" bestFit="1" customWidth="1"/>
    <col min="1570" max="1570" width="16" style="18" customWidth="1"/>
    <col min="1571" max="1571" width="13" style="18" customWidth="1"/>
    <col min="1572" max="1572" width="13.42578125" style="18" bestFit="1" customWidth="1"/>
    <col min="1573" max="1573" width="10.7109375" style="18" bestFit="1" customWidth="1"/>
    <col min="1574" max="1574" width="12" style="18" bestFit="1" customWidth="1"/>
    <col min="1575" max="1575" width="14.7109375" style="18" bestFit="1" customWidth="1"/>
    <col min="1576" max="1576" width="15.28515625" style="18" customWidth="1"/>
    <col min="1577" max="1577" width="12.28515625" style="18" customWidth="1"/>
    <col min="1578" max="1578" width="8" style="18" bestFit="1" customWidth="1"/>
    <col min="1579" max="1580" width="13" style="18" bestFit="1" customWidth="1"/>
    <col min="1581" max="1581" width="8.85546875" style="18" bestFit="1" customWidth="1"/>
    <col min="1582" max="1582" width="16" style="18" customWidth="1"/>
    <col min="1583" max="1583" width="11.28515625" style="18" customWidth="1"/>
    <col min="1584" max="1584" width="13" style="18" bestFit="1" customWidth="1"/>
    <col min="1585" max="1585" width="14.42578125" style="18" customWidth="1"/>
    <col min="1586" max="1586" width="13" style="18" bestFit="1" customWidth="1"/>
    <col min="1587" max="1587" width="16" style="18" customWidth="1"/>
    <col min="1588" max="1588" width="11" style="18" bestFit="1" customWidth="1"/>
    <col min="1589" max="1589" width="12.140625" style="18" bestFit="1" customWidth="1"/>
    <col min="1590" max="1590" width="13.7109375" style="18" bestFit="1" customWidth="1"/>
    <col min="1591" max="1780" width="10.7109375" style="18"/>
    <col min="1781" max="1781" width="3.140625" style="18" bestFit="1" customWidth="1"/>
    <col min="1782" max="1782" width="17" style="18" bestFit="1" customWidth="1"/>
    <col min="1783" max="1783" width="17.7109375" style="18" customWidth="1"/>
    <col min="1784" max="1784" width="9.85546875" style="18" customWidth="1"/>
    <col min="1785" max="1785" width="10.85546875" style="18" customWidth="1"/>
    <col min="1786" max="1786" width="32.42578125" style="18" bestFit="1" customWidth="1"/>
    <col min="1787" max="1796" width="16" style="18" customWidth="1"/>
    <col min="1797" max="1797" width="14.140625" style="18" bestFit="1" customWidth="1"/>
    <col min="1798" max="1798" width="13.42578125" style="18" bestFit="1" customWidth="1"/>
    <col min="1799" max="1799" width="15.42578125" style="18" bestFit="1" customWidth="1"/>
    <col min="1800" max="1800" width="13.42578125" style="18" bestFit="1" customWidth="1"/>
    <col min="1801" max="1801" width="14.7109375" style="18" customWidth="1"/>
    <col min="1802" max="1811" width="16" style="18" customWidth="1"/>
    <col min="1812" max="1812" width="13.85546875" style="18" customWidth="1"/>
    <col min="1813" max="1813" width="13.42578125" style="18" customWidth="1"/>
    <col min="1814" max="1814" width="12.7109375" style="18" customWidth="1"/>
    <col min="1815" max="1815" width="15.7109375" style="18" bestFit="1" customWidth="1"/>
    <col min="1816" max="1816" width="14.140625" style="18" customWidth="1"/>
    <col min="1817" max="1817" width="15.85546875" style="18" bestFit="1" customWidth="1"/>
    <col min="1818" max="1818" width="13.85546875" style="18" bestFit="1" customWidth="1"/>
    <col min="1819" max="1819" width="12.85546875" style="18" customWidth="1"/>
    <col min="1820" max="1820" width="16" style="18" customWidth="1"/>
    <col min="1821" max="1821" width="11.42578125" style="18" bestFit="1" customWidth="1"/>
    <col min="1822" max="1822" width="14.85546875" style="18" bestFit="1" customWidth="1"/>
    <col min="1823" max="1823" width="13.85546875" style="18" bestFit="1" customWidth="1"/>
    <col min="1824" max="1824" width="13.85546875" style="18" customWidth="1"/>
    <col min="1825" max="1825" width="13.85546875" style="18" bestFit="1" customWidth="1"/>
    <col min="1826" max="1826" width="16" style="18" customWidth="1"/>
    <col min="1827" max="1827" width="13" style="18" customWidth="1"/>
    <col min="1828" max="1828" width="13.42578125" style="18" bestFit="1" customWidth="1"/>
    <col min="1829" max="1829" width="10.7109375" style="18" bestFit="1" customWidth="1"/>
    <col min="1830" max="1830" width="12" style="18" bestFit="1" customWidth="1"/>
    <col min="1831" max="1831" width="14.7109375" style="18" bestFit="1" customWidth="1"/>
    <col min="1832" max="1832" width="15.28515625" style="18" customWidth="1"/>
    <col min="1833" max="1833" width="12.28515625" style="18" customWidth="1"/>
    <col min="1834" max="1834" width="8" style="18" bestFit="1" customWidth="1"/>
    <col min="1835" max="1836" width="13" style="18" bestFit="1" customWidth="1"/>
    <col min="1837" max="1837" width="8.85546875" style="18" bestFit="1" customWidth="1"/>
    <col min="1838" max="1838" width="16" style="18" customWidth="1"/>
    <col min="1839" max="1839" width="11.28515625" style="18" customWidth="1"/>
    <col min="1840" max="1840" width="13" style="18" bestFit="1" customWidth="1"/>
    <col min="1841" max="1841" width="14.42578125" style="18" customWidth="1"/>
    <col min="1842" max="1842" width="13" style="18" bestFit="1" customWidth="1"/>
    <col min="1843" max="1843" width="16" style="18" customWidth="1"/>
    <col min="1844" max="1844" width="11" style="18" bestFit="1" customWidth="1"/>
    <col min="1845" max="1845" width="12.140625" style="18" bestFit="1" customWidth="1"/>
    <col min="1846" max="1846" width="13.7109375" style="18" bestFit="1" customWidth="1"/>
    <col min="1847" max="2036" width="10.7109375" style="18"/>
    <col min="2037" max="2037" width="3.140625" style="18" bestFit="1" customWidth="1"/>
    <col min="2038" max="2038" width="17" style="18" bestFit="1" customWidth="1"/>
    <col min="2039" max="2039" width="17.7109375" style="18" customWidth="1"/>
    <col min="2040" max="2040" width="9.85546875" style="18" customWidth="1"/>
    <col min="2041" max="2041" width="10.85546875" style="18" customWidth="1"/>
    <col min="2042" max="2042" width="32.42578125" style="18" bestFit="1" customWidth="1"/>
    <col min="2043" max="2052" width="16" style="18" customWidth="1"/>
    <col min="2053" max="2053" width="14.140625" style="18" bestFit="1" customWidth="1"/>
    <col min="2054" max="2054" width="13.42578125" style="18" bestFit="1" customWidth="1"/>
    <col min="2055" max="2055" width="15.42578125" style="18" bestFit="1" customWidth="1"/>
    <col min="2056" max="2056" width="13.42578125" style="18" bestFit="1" customWidth="1"/>
    <col min="2057" max="2057" width="14.7109375" style="18" customWidth="1"/>
    <col min="2058" max="2067" width="16" style="18" customWidth="1"/>
    <col min="2068" max="2068" width="13.85546875" style="18" customWidth="1"/>
    <col min="2069" max="2069" width="13.42578125" style="18" customWidth="1"/>
    <col min="2070" max="2070" width="12.7109375" style="18" customWidth="1"/>
    <col min="2071" max="2071" width="15.7109375" style="18" bestFit="1" customWidth="1"/>
    <col min="2072" max="2072" width="14.140625" style="18" customWidth="1"/>
    <col min="2073" max="2073" width="15.85546875" style="18" bestFit="1" customWidth="1"/>
    <col min="2074" max="2074" width="13.85546875" style="18" bestFit="1" customWidth="1"/>
    <col min="2075" max="2075" width="12.85546875" style="18" customWidth="1"/>
    <col min="2076" max="2076" width="16" style="18" customWidth="1"/>
    <col min="2077" max="2077" width="11.42578125" style="18" bestFit="1" customWidth="1"/>
    <col min="2078" max="2078" width="14.85546875" style="18" bestFit="1" customWidth="1"/>
    <col min="2079" max="2079" width="13.85546875" style="18" bestFit="1" customWidth="1"/>
    <col min="2080" max="2080" width="13.85546875" style="18" customWidth="1"/>
    <col min="2081" max="2081" width="13.85546875" style="18" bestFit="1" customWidth="1"/>
    <col min="2082" max="2082" width="16" style="18" customWidth="1"/>
    <col min="2083" max="2083" width="13" style="18" customWidth="1"/>
    <col min="2084" max="2084" width="13.42578125" style="18" bestFit="1" customWidth="1"/>
    <col min="2085" max="2085" width="10.7109375" style="18" bestFit="1" customWidth="1"/>
    <col min="2086" max="2086" width="12" style="18" bestFit="1" customWidth="1"/>
    <col min="2087" max="2087" width="14.7109375" style="18" bestFit="1" customWidth="1"/>
    <col min="2088" max="2088" width="15.28515625" style="18" customWidth="1"/>
    <col min="2089" max="2089" width="12.28515625" style="18" customWidth="1"/>
    <col min="2090" max="2090" width="8" style="18" bestFit="1" customWidth="1"/>
    <col min="2091" max="2092" width="13" style="18" bestFit="1" customWidth="1"/>
    <col min="2093" max="2093" width="8.85546875" style="18" bestFit="1" customWidth="1"/>
    <col min="2094" max="2094" width="16" style="18" customWidth="1"/>
    <col min="2095" max="2095" width="11.28515625" style="18" customWidth="1"/>
    <col min="2096" max="2096" width="13" style="18" bestFit="1" customWidth="1"/>
    <col min="2097" max="2097" width="14.42578125" style="18" customWidth="1"/>
    <col min="2098" max="2098" width="13" style="18" bestFit="1" customWidth="1"/>
    <col min="2099" max="2099" width="16" style="18" customWidth="1"/>
    <col min="2100" max="2100" width="11" style="18" bestFit="1" customWidth="1"/>
    <col min="2101" max="2101" width="12.140625" style="18" bestFit="1" customWidth="1"/>
    <col min="2102" max="2102" width="13.7109375" style="18" bestFit="1" customWidth="1"/>
    <col min="2103" max="2292" width="10.7109375" style="18"/>
    <col min="2293" max="2293" width="3.140625" style="18" bestFit="1" customWidth="1"/>
    <col min="2294" max="2294" width="17" style="18" bestFit="1" customWidth="1"/>
    <col min="2295" max="2295" width="17.7109375" style="18" customWidth="1"/>
    <col min="2296" max="2296" width="9.85546875" style="18" customWidth="1"/>
    <col min="2297" max="2297" width="10.85546875" style="18" customWidth="1"/>
    <col min="2298" max="2298" width="32.42578125" style="18" bestFit="1" customWidth="1"/>
    <col min="2299" max="2308" width="16" style="18" customWidth="1"/>
    <col min="2309" max="2309" width="14.140625" style="18" bestFit="1" customWidth="1"/>
    <col min="2310" max="2310" width="13.42578125" style="18" bestFit="1" customWidth="1"/>
    <col min="2311" max="2311" width="15.42578125" style="18" bestFit="1" customWidth="1"/>
    <col min="2312" max="2312" width="13.42578125" style="18" bestFit="1" customWidth="1"/>
    <col min="2313" max="2313" width="14.7109375" style="18" customWidth="1"/>
    <col min="2314" max="2323" width="16" style="18" customWidth="1"/>
    <col min="2324" max="2324" width="13.85546875" style="18" customWidth="1"/>
    <col min="2325" max="2325" width="13.42578125" style="18" customWidth="1"/>
    <col min="2326" max="2326" width="12.7109375" style="18" customWidth="1"/>
    <col min="2327" max="2327" width="15.7109375" style="18" bestFit="1" customWidth="1"/>
    <col min="2328" max="2328" width="14.140625" style="18" customWidth="1"/>
    <col min="2329" max="2329" width="15.85546875" style="18" bestFit="1" customWidth="1"/>
    <col min="2330" max="2330" width="13.85546875" style="18" bestFit="1" customWidth="1"/>
    <col min="2331" max="2331" width="12.85546875" style="18" customWidth="1"/>
    <col min="2332" max="2332" width="16" style="18" customWidth="1"/>
    <col min="2333" max="2333" width="11.42578125" style="18" bestFit="1" customWidth="1"/>
    <col min="2334" max="2334" width="14.85546875" style="18" bestFit="1" customWidth="1"/>
    <col min="2335" max="2335" width="13.85546875" style="18" bestFit="1" customWidth="1"/>
    <col min="2336" max="2336" width="13.85546875" style="18" customWidth="1"/>
    <col min="2337" max="2337" width="13.85546875" style="18" bestFit="1" customWidth="1"/>
    <col min="2338" max="2338" width="16" style="18" customWidth="1"/>
    <col min="2339" max="2339" width="13" style="18" customWidth="1"/>
    <col min="2340" max="2340" width="13.42578125" style="18" bestFit="1" customWidth="1"/>
    <col min="2341" max="2341" width="10.7109375" style="18" bestFit="1" customWidth="1"/>
    <col min="2342" max="2342" width="12" style="18" bestFit="1" customWidth="1"/>
    <col min="2343" max="2343" width="14.7109375" style="18" bestFit="1" customWidth="1"/>
    <col min="2344" max="2344" width="15.28515625" style="18" customWidth="1"/>
    <col min="2345" max="2345" width="12.28515625" style="18" customWidth="1"/>
    <col min="2346" max="2346" width="8" style="18" bestFit="1" customWidth="1"/>
    <col min="2347" max="2348" width="13" style="18" bestFit="1" customWidth="1"/>
    <col min="2349" max="2349" width="8.85546875" style="18" bestFit="1" customWidth="1"/>
    <col min="2350" max="2350" width="16" style="18" customWidth="1"/>
    <col min="2351" max="2351" width="11.28515625" style="18" customWidth="1"/>
    <col min="2352" max="2352" width="13" style="18" bestFit="1" customWidth="1"/>
    <col min="2353" max="2353" width="14.42578125" style="18" customWidth="1"/>
    <col min="2354" max="2354" width="13" style="18" bestFit="1" customWidth="1"/>
    <col min="2355" max="2355" width="16" style="18" customWidth="1"/>
    <col min="2356" max="2356" width="11" style="18" bestFit="1" customWidth="1"/>
    <col min="2357" max="2357" width="12.140625" style="18" bestFit="1" customWidth="1"/>
    <col min="2358" max="2358" width="13.7109375" style="18" bestFit="1" customWidth="1"/>
    <col min="2359" max="2548" width="10.7109375" style="18"/>
    <col min="2549" max="2549" width="3.140625" style="18" bestFit="1" customWidth="1"/>
    <col min="2550" max="2550" width="17" style="18" bestFit="1" customWidth="1"/>
    <col min="2551" max="2551" width="17.7109375" style="18" customWidth="1"/>
    <col min="2552" max="2552" width="9.85546875" style="18" customWidth="1"/>
    <col min="2553" max="2553" width="10.85546875" style="18" customWidth="1"/>
    <col min="2554" max="2554" width="32.42578125" style="18" bestFit="1" customWidth="1"/>
    <col min="2555" max="2564" width="16" style="18" customWidth="1"/>
    <col min="2565" max="2565" width="14.140625" style="18" bestFit="1" customWidth="1"/>
    <col min="2566" max="2566" width="13.42578125" style="18" bestFit="1" customWidth="1"/>
    <col min="2567" max="2567" width="15.42578125" style="18" bestFit="1" customWidth="1"/>
    <col min="2568" max="2568" width="13.42578125" style="18" bestFit="1" customWidth="1"/>
    <col min="2569" max="2569" width="14.7109375" style="18" customWidth="1"/>
    <col min="2570" max="2579" width="16" style="18" customWidth="1"/>
    <col min="2580" max="2580" width="13.85546875" style="18" customWidth="1"/>
    <col min="2581" max="2581" width="13.42578125" style="18" customWidth="1"/>
    <col min="2582" max="2582" width="12.7109375" style="18" customWidth="1"/>
    <col min="2583" max="2583" width="15.7109375" style="18" bestFit="1" customWidth="1"/>
    <col min="2584" max="2584" width="14.140625" style="18" customWidth="1"/>
    <col min="2585" max="2585" width="15.85546875" style="18" bestFit="1" customWidth="1"/>
    <col min="2586" max="2586" width="13.85546875" style="18" bestFit="1" customWidth="1"/>
    <col min="2587" max="2587" width="12.85546875" style="18" customWidth="1"/>
    <col min="2588" max="2588" width="16" style="18" customWidth="1"/>
    <col min="2589" max="2589" width="11.42578125" style="18" bestFit="1" customWidth="1"/>
    <col min="2590" max="2590" width="14.85546875" style="18" bestFit="1" customWidth="1"/>
    <col min="2591" max="2591" width="13.85546875" style="18" bestFit="1" customWidth="1"/>
    <col min="2592" max="2592" width="13.85546875" style="18" customWidth="1"/>
    <col min="2593" max="2593" width="13.85546875" style="18" bestFit="1" customWidth="1"/>
    <col min="2594" max="2594" width="16" style="18" customWidth="1"/>
    <col min="2595" max="2595" width="13" style="18" customWidth="1"/>
    <col min="2596" max="2596" width="13.42578125" style="18" bestFit="1" customWidth="1"/>
    <col min="2597" max="2597" width="10.7109375" style="18" bestFit="1" customWidth="1"/>
    <col min="2598" max="2598" width="12" style="18" bestFit="1" customWidth="1"/>
    <col min="2599" max="2599" width="14.7109375" style="18" bestFit="1" customWidth="1"/>
    <col min="2600" max="2600" width="15.28515625" style="18" customWidth="1"/>
    <col min="2601" max="2601" width="12.28515625" style="18" customWidth="1"/>
    <col min="2602" max="2602" width="8" style="18" bestFit="1" customWidth="1"/>
    <col min="2603" max="2604" width="13" style="18" bestFit="1" customWidth="1"/>
    <col min="2605" max="2605" width="8.85546875" style="18" bestFit="1" customWidth="1"/>
    <col min="2606" max="2606" width="16" style="18" customWidth="1"/>
    <col min="2607" max="2607" width="11.28515625" style="18" customWidth="1"/>
    <col min="2608" max="2608" width="13" style="18" bestFit="1" customWidth="1"/>
    <col min="2609" max="2609" width="14.42578125" style="18" customWidth="1"/>
    <col min="2610" max="2610" width="13" style="18" bestFit="1" customWidth="1"/>
    <col min="2611" max="2611" width="16" style="18" customWidth="1"/>
    <col min="2612" max="2612" width="11" style="18" bestFit="1" customWidth="1"/>
    <col min="2613" max="2613" width="12.140625" style="18" bestFit="1" customWidth="1"/>
    <col min="2614" max="2614" width="13.7109375" style="18" bestFit="1" customWidth="1"/>
    <col min="2615" max="2804" width="10.7109375" style="18"/>
    <col min="2805" max="2805" width="3.140625" style="18" bestFit="1" customWidth="1"/>
    <col min="2806" max="2806" width="17" style="18" bestFit="1" customWidth="1"/>
    <col min="2807" max="2807" width="17.7109375" style="18" customWidth="1"/>
    <col min="2808" max="2808" width="9.85546875" style="18" customWidth="1"/>
    <col min="2809" max="2809" width="10.85546875" style="18" customWidth="1"/>
    <col min="2810" max="2810" width="32.42578125" style="18" bestFit="1" customWidth="1"/>
    <col min="2811" max="2820" width="16" style="18" customWidth="1"/>
    <col min="2821" max="2821" width="14.140625" style="18" bestFit="1" customWidth="1"/>
    <col min="2822" max="2822" width="13.42578125" style="18" bestFit="1" customWidth="1"/>
    <col min="2823" max="2823" width="15.42578125" style="18" bestFit="1" customWidth="1"/>
    <col min="2824" max="2824" width="13.42578125" style="18" bestFit="1" customWidth="1"/>
    <col min="2825" max="2825" width="14.7109375" style="18" customWidth="1"/>
    <col min="2826" max="2835" width="16" style="18" customWidth="1"/>
    <col min="2836" max="2836" width="13.85546875" style="18" customWidth="1"/>
    <col min="2837" max="2837" width="13.42578125" style="18" customWidth="1"/>
    <col min="2838" max="2838" width="12.7109375" style="18" customWidth="1"/>
    <col min="2839" max="2839" width="15.7109375" style="18" bestFit="1" customWidth="1"/>
    <col min="2840" max="2840" width="14.140625" style="18" customWidth="1"/>
    <col min="2841" max="2841" width="15.85546875" style="18" bestFit="1" customWidth="1"/>
    <col min="2842" max="2842" width="13.85546875" style="18" bestFit="1" customWidth="1"/>
    <col min="2843" max="2843" width="12.85546875" style="18" customWidth="1"/>
    <col min="2844" max="2844" width="16" style="18" customWidth="1"/>
    <col min="2845" max="2845" width="11.42578125" style="18" bestFit="1" customWidth="1"/>
    <col min="2846" max="2846" width="14.85546875" style="18" bestFit="1" customWidth="1"/>
    <col min="2847" max="2847" width="13.85546875" style="18" bestFit="1" customWidth="1"/>
    <col min="2848" max="2848" width="13.85546875" style="18" customWidth="1"/>
    <col min="2849" max="2849" width="13.85546875" style="18" bestFit="1" customWidth="1"/>
    <col min="2850" max="2850" width="16" style="18" customWidth="1"/>
    <col min="2851" max="2851" width="13" style="18" customWidth="1"/>
    <col min="2852" max="2852" width="13.42578125" style="18" bestFit="1" customWidth="1"/>
    <col min="2853" max="2853" width="10.7109375" style="18" bestFit="1" customWidth="1"/>
    <col min="2854" max="2854" width="12" style="18" bestFit="1" customWidth="1"/>
    <col min="2855" max="2855" width="14.7109375" style="18" bestFit="1" customWidth="1"/>
    <col min="2856" max="2856" width="15.28515625" style="18" customWidth="1"/>
    <col min="2857" max="2857" width="12.28515625" style="18" customWidth="1"/>
    <col min="2858" max="2858" width="8" style="18" bestFit="1" customWidth="1"/>
    <col min="2859" max="2860" width="13" style="18" bestFit="1" customWidth="1"/>
    <col min="2861" max="2861" width="8.85546875" style="18" bestFit="1" customWidth="1"/>
    <col min="2862" max="2862" width="16" style="18" customWidth="1"/>
    <col min="2863" max="2863" width="11.28515625" style="18" customWidth="1"/>
    <col min="2864" max="2864" width="13" style="18" bestFit="1" customWidth="1"/>
    <col min="2865" max="2865" width="14.42578125" style="18" customWidth="1"/>
    <col min="2866" max="2866" width="13" style="18" bestFit="1" customWidth="1"/>
    <col min="2867" max="2867" width="16" style="18" customWidth="1"/>
    <col min="2868" max="2868" width="11" style="18" bestFit="1" customWidth="1"/>
    <col min="2869" max="2869" width="12.140625" style="18" bestFit="1" customWidth="1"/>
    <col min="2870" max="2870" width="13.7109375" style="18" bestFit="1" customWidth="1"/>
    <col min="2871" max="3060" width="10.7109375" style="18"/>
    <col min="3061" max="3061" width="3.140625" style="18" bestFit="1" customWidth="1"/>
    <col min="3062" max="3062" width="17" style="18" bestFit="1" customWidth="1"/>
    <col min="3063" max="3063" width="17.7109375" style="18" customWidth="1"/>
    <col min="3064" max="3064" width="9.85546875" style="18" customWidth="1"/>
    <col min="3065" max="3065" width="10.85546875" style="18" customWidth="1"/>
    <col min="3066" max="3066" width="32.42578125" style="18" bestFit="1" customWidth="1"/>
    <col min="3067" max="3076" width="16" style="18" customWidth="1"/>
    <col min="3077" max="3077" width="14.140625" style="18" bestFit="1" customWidth="1"/>
    <col min="3078" max="3078" width="13.42578125" style="18" bestFit="1" customWidth="1"/>
    <col min="3079" max="3079" width="15.42578125" style="18" bestFit="1" customWidth="1"/>
    <col min="3080" max="3080" width="13.42578125" style="18" bestFit="1" customWidth="1"/>
    <col min="3081" max="3081" width="14.7109375" style="18" customWidth="1"/>
    <col min="3082" max="3091" width="16" style="18" customWidth="1"/>
    <col min="3092" max="3092" width="13.85546875" style="18" customWidth="1"/>
    <col min="3093" max="3093" width="13.42578125" style="18" customWidth="1"/>
    <col min="3094" max="3094" width="12.7109375" style="18" customWidth="1"/>
    <col min="3095" max="3095" width="15.7109375" style="18" bestFit="1" customWidth="1"/>
    <col min="3096" max="3096" width="14.140625" style="18" customWidth="1"/>
    <col min="3097" max="3097" width="15.85546875" style="18" bestFit="1" customWidth="1"/>
    <col min="3098" max="3098" width="13.85546875" style="18" bestFit="1" customWidth="1"/>
    <col min="3099" max="3099" width="12.85546875" style="18" customWidth="1"/>
    <col min="3100" max="3100" width="16" style="18" customWidth="1"/>
    <col min="3101" max="3101" width="11.42578125" style="18" bestFit="1" customWidth="1"/>
    <col min="3102" max="3102" width="14.85546875" style="18" bestFit="1" customWidth="1"/>
    <col min="3103" max="3103" width="13.85546875" style="18" bestFit="1" customWidth="1"/>
    <col min="3104" max="3104" width="13.85546875" style="18" customWidth="1"/>
    <col min="3105" max="3105" width="13.85546875" style="18" bestFit="1" customWidth="1"/>
    <col min="3106" max="3106" width="16" style="18" customWidth="1"/>
    <col min="3107" max="3107" width="13" style="18" customWidth="1"/>
    <col min="3108" max="3108" width="13.42578125" style="18" bestFit="1" customWidth="1"/>
    <col min="3109" max="3109" width="10.7109375" style="18" bestFit="1" customWidth="1"/>
    <col min="3110" max="3110" width="12" style="18" bestFit="1" customWidth="1"/>
    <col min="3111" max="3111" width="14.7109375" style="18" bestFit="1" customWidth="1"/>
    <col min="3112" max="3112" width="15.28515625" style="18" customWidth="1"/>
    <col min="3113" max="3113" width="12.28515625" style="18" customWidth="1"/>
    <col min="3114" max="3114" width="8" style="18" bestFit="1" customWidth="1"/>
    <col min="3115" max="3116" width="13" style="18" bestFit="1" customWidth="1"/>
    <col min="3117" max="3117" width="8.85546875" style="18" bestFit="1" customWidth="1"/>
    <col min="3118" max="3118" width="16" style="18" customWidth="1"/>
    <col min="3119" max="3119" width="11.28515625" style="18" customWidth="1"/>
    <col min="3120" max="3120" width="13" style="18" bestFit="1" customWidth="1"/>
    <col min="3121" max="3121" width="14.42578125" style="18" customWidth="1"/>
    <col min="3122" max="3122" width="13" style="18" bestFit="1" customWidth="1"/>
    <col min="3123" max="3123" width="16" style="18" customWidth="1"/>
    <col min="3124" max="3124" width="11" style="18" bestFit="1" customWidth="1"/>
    <col min="3125" max="3125" width="12.140625" style="18" bestFit="1" customWidth="1"/>
    <col min="3126" max="3126" width="13.7109375" style="18" bestFit="1" customWidth="1"/>
    <col min="3127" max="3316" width="10.7109375" style="18"/>
    <col min="3317" max="3317" width="3.140625" style="18" bestFit="1" customWidth="1"/>
    <col min="3318" max="3318" width="17" style="18" bestFit="1" customWidth="1"/>
    <col min="3319" max="3319" width="17.7109375" style="18" customWidth="1"/>
    <col min="3320" max="3320" width="9.85546875" style="18" customWidth="1"/>
    <col min="3321" max="3321" width="10.85546875" style="18" customWidth="1"/>
    <col min="3322" max="3322" width="32.42578125" style="18" bestFit="1" customWidth="1"/>
    <col min="3323" max="3332" width="16" style="18" customWidth="1"/>
    <col min="3333" max="3333" width="14.140625" style="18" bestFit="1" customWidth="1"/>
    <col min="3334" max="3334" width="13.42578125" style="18" bestFit="1" customWidth="1"/>
    <col min="3335" max="3335" width="15.42578125" style="18" bestFit="1" customWidth="1"/>
    <col min="3336" max="3336" width="13.42578125" style="18" bestFit="1" customWidth="1"/>
    <col min="3337" max="3337" width="14.7109375" style="18" customWidth="1"/>
    <col min="3338" max="3347" width="16" style="18" customWidth="1"/>
    <col min="3348" max="3348" width="13.85546875" style="18" customWidth="1"/>
    <col min="3349" max="3349" width="13.42578125" style="18" customWidth="1"/>
    <col min="3350" max="3350" width="12.7109375" style="18" customWidth="1"/>
    <col min="3351" max="3351" width="15.7109375" style="18" bestFit="1" customWidth="1"/>
    <col min="3352" max="3352" width="14.140625" style="18" customWidth="1"/>
    <col min="3353" max="3353" width="15.85546875" style="18" bestFit="1" customWidth="1"/>
    <col min="3354" max="3354" width="13.85546875" style="18" bestFit="1" customWidth="1"/>
    <col min="3355" max="3355" width="12.85546875" style="18" customWidth="1"/>
    <col min="3356" max="3356" width="16" style="18" customWidth="1"/>
    <col min="3357" max="3357" width="11.42578125" style="18" bestFit="1" customWidth="1"/>
    <col min="3358" max="3358" width="14.85546875" style="18" bestFit="1" customWidth="1"/>
    <col min="3359" max="3359" width="13.85546875" style="18" bestFit="1" customWidth="1"/>
    <col min="3360" max="3360" width="13.85546875" style="18" customWidth="1"/>
    <col min="3361" max="3361" width="13.85546875" style="18" bestFit="1" customWidth="1"/>
    <col min="3362" max="3362" width="16" style="18" customWidth="1"/>
    <col min="3363" max="3363" width="13" style="18" customWidth="1"/>
    <col min="3364" max="3364" width="13.42578125" style="18" bestFit="1" customWidth="1"/>
    <col min="3365" max="3365" width="10.7109375" style="18" bestFit="1" customWidth="1"/>
    <col min="3366" max="3366" width="12" style="18" bestFit="1" customWidth="1"/>
    <col min="3367" max="3367" width="14.7109375" style="18" bestFit="1" customWidth="1"/>
    <col min="3368" max="3368" width="15.28515625" style="18" customWidth="1"/>
    <col min="3369" max="3369" width="12.28515625" style="18" customWidth="1"/>
    <col min="3370" max="3370" width="8" style="18" bestFit="1" customWidth="1"/>
    <col min="3371" max="3372" width="13" style="18" bestFit="1" customWidth="1"/>
    <col min="3373" max="3373" width="8.85546875" style="18" bestFit="1" customWidth="1"/>
    <col min="3374" max="3374" width="16" style="18" customWidth="1"/>
    <col min="3375" max="3375" width="11.28515625" style="18" customWidth="1"/>
    <col min="3376" max="3376" width="13" style="18" bestFit="1" customWidth="1"/>
    <col min="3377" max="3377" width="14.42578125" style="18" customWidth="1"/>
    <col min="3378" max="3378" width="13" style="18" bestFit="1" customWidth="1"/>
    <col min="3379" max="3379" width="16" style="18" customWidth="1"/>
    <col min="3380" max="3380" width="11" style="18" bestFit="1" customWidth="1"/>
    <col min="3381" max="3381" width="12.140625" style="18" bestFit="1" customWidth="1"/>
    <col min="3382" max="3382" width="13.7109375" style="18" bestFit="1" customWidth="1"/>
    <col min="3383" max="3572" width="10.7109375" style="18"/>
    <col min="3573" max="3573" width="3.140625" style="18" bestFit="1" customWidth="1"/>
    <col min="3574" max="3574" width="17" style="18" bestFit="1" customWidth="1"/>
    <col min="3575" max="3575" width="17.7109375" style="18" customWidth="1"/>
    <col min="3576" max="3576" width="9.85546875" style="18" customWidth="1"/>
    <col min="3577" max="3577" width="10.85546875" style="18" customWidth="1"/>
    <col min="3578" max="3578" width="32.42578125" style="18" bestFit="1" customWidth="1"/>
    <col min="3579" max="3588" width="16" style="18" customWidth="1"/>
    <col min="3589" max="3589" width="14.140625" style="18" bestFit="1" customWidth="1"/>
    <col min="3590" max="3590" width="13.42578125" style="18" bestFit="1" customWidth="1"/>
    <col min="3591" max="3591" width="15.42578125" style="18" bestFit="1" customWidth="1"/>
    <col min="3592" max="3592" width="13.42578125" style="18" bestFit="1" customWidth="1"/>
    <col min="3593" max="3593" width="14.7109375" style="18" customWidth="1"/>
    <col min="3594" max="3603" width="16" style="18" customWidth="1"/>
    <col min="3604" max="3604" width="13.85546875" style="18" customWidth="1"/>
    <col min="3605" max="3605" width="13.42578125" style="18" customWidth="1"/>
    <col min="3606" max="3606" width="12.7109375" style="18" customWidth="1"/>
    <col min="3607" max="3607" width="15.7109375" style="18" bestFit="1" customWidth="1"/>
    <col min="3608" max="3608" width="14.140625" style="18" customWidth="1"/>
    <col min="3609" max="3609" width="15.85546875" style="18" bestFit="1" customWidth="1"/>
    <col min="3610" max="3610" width="13.85546875" style="18" bestFit="1" customWidth="1"/>
    <col min="3611" max="3611" width="12.85546875" style="18" customWidth="1"/>
    <col min="3612" max="3612" width="16" style="18" customWidth="1"/>
    <col min="3613" max="3613" width="11.42578125" style="18" bestFit="1" customWidth="1"/>
    <col min="3614" max="3614" width="14.85546875" style="18" bestFit="1" customWidth="1"/>
    <col min="3615" max="3615" width="13.85546875" style="18" bestFit="1" customWidth="1"/>
    <col min="3616" max="3616" width="13.85546875" style="18" customWidth="1"/>
    <col min="3617" max="3617" width="13.85546875" style="18" bestFit="1" customWidth="1"/>
    <col min="3618" max="3618" width="16" style="18" customWidth="1"/>
    <col min="3619" max="3619" width="13" style="18" customWidth="1"/>
    <col min="3620" max="3620" width="13.42578125" style="18" bestFit="1" customWidth="1"/>
    <col min="3621" max="3621" width="10.7109375" style="18" bestFit="1" customWidth="1"/>
    <col min="3622" max="3622" width="12" style="18" bestFit="1" customWidth="1"/>
    <col min="3623" max="3623" width="14.7109375" style="18" bestFit="1" customWidth="1"/>
    <col min="3624" max="3624" width="15.28515625" style="18" customWidth="1"/>
    <col min="3625" max="3625" width="12.28515625" style="18" customWidth="1"/>
    <col min="3626" max="3626" width="8" style="18" bestFit="1" customWidth="1"/>
    <col min="3627" max="3628" width="13" style="18" bestFit="1" customWidth="1"/>
    <col min="3629" max="3629" width="8.85546875" style="18" bestFit="1" customWidth="1"/>
    <col min="3630" max="3630" width="16" style="18" customWidth="1"/>
    <col min="3631" max="3631" width="11.28515625" style="18" customWidth="1"/>
    <col min="3632" max="3632" width="13" style="18" bestFit="1" customWidth="1"/>
    <col min="3633" max="3633" width="14.42578125" style="18" customWidth="1"/>
    <col min="3634" max="3634" width="13" style="18" bestFit="1" customWidth="1"/>
    <col min="3635" max="3635" width="16" style="18" customWidth="1"/>
    <col min="3636" max="3636" width="11" style="18" bestFit="1" customWidth="1"/>
    <col min="3637" max="3637" width="12.140625" style="18" bestFit="1" customWidth="1"/>
    <col min="3638" max="3638" width="13.7109375" style="18" bestFit="1" customWidth="1"/>
    <col min="3639" max="3828" width="10.7109375" style="18"/>
    <col min="3829" max="3829" width="3.140625" style="18" bestFit="1" customWidth="1"/>
    <col min="3830" max="3830" width="17" style="18" bestFit="1" customWidth="1"/>
    <col min="3831" max="3831" width="17.7109375" style="18" customWidth="1"/>
    <col min="3832" max="3832" width="9.85546875" style="18" customWidth="1"/>
    <col min="3833" max="3833" width="10.85546875" style="18" customWidth="1"/>
    <col min="3834" max="3834" width="32.42578125" style="18" bestFit="1" customWidth="1"/>
    <col min="3835" max="3844" width="16" style="18" customWidth="1"/>
    <col min="3845" max="3845" width="14.140625" style="18" bestFit="1" customWidth="1"/>
    <col min="3846" max="3846" width="13.42578125" style="18" bestFit="1" customWidth="1"/>
    <col min="3847" max="3847" width="15.42578125" style="18" bestFit="1" customWidth="1"/>
    <col min="3848" max="3848" width="13.42578125" style="18" bestFit="1" customWidth="1"/>
    <col min="3849" max="3849" width="14.7109375" style="18" customWidth="1"/>
    <col min="3850" max="3859" width="16" style="18" customWidth="1"/>
    <col min="3860" max="3860" width="13.85546875" style="18" customWidth="1"/>
    <col min="3861" max="3861" width="13.42578125" style="18" customWidth="1"/>
    <col min="3862" max="3862" width="12.7109375" style="18" customWidth="1"/>
    <col min="3863" max="3863" width="15.7109375" style="18" bestFit="1" customWidth="1"/>
    <col min="3864" max="3864" width="14.140625" style="18" customWidth="1"/>
    <col min="3865" max="3865" width="15.85546875" style="18" bestFit="1" customWidth="1"/>
    <col min="3866" max="3866" width="13.85546875" style="18" bestFit="1" customWidth="1"/>
    <col min="3867" max="3867" width="12.85546875" style="18" customWidth="1"/>
    <col min="3868" max="3868" width="16" style="18" customWidth="1"/>
    <col min="3869" max="3869" width="11.42578125" style="18" bestFit="1" customWidth="1"/>
    <col min="3870" max="3870" width="14.85546875" style="18" bestFit="1" customWidth="1"/>
    <col min="3871" max="3871" width="13.85546875" style="18" bestFit="1" customWidth="1"/>
    <col min="3872" max="3872" width="13.85546875" style="18" customWidth="1"/>
    <col min="3873" max="3873" width="13.85546875" style="18" bestFit="1" customWidth="1"/>
    <col min="3874" max="3874" width="16" style="18" customWidth="1"/>
    <col min="3875" max="3875" width="13" style="18" customWidth="1"/>
    <col min="3876" max="3876" width="13.42578125" style="18" bestFit="1" customWidth="1"/>
    <col min="3877" max="3877" width="10.7109375" style="18" bestFit="1" customWidth="1"/>
    <col min="3878" max="3878" width="12" style="18" bestFit="1" customWidth="1"/>
    <col min="3879" max="3879" width="14.7109375" style="18" bestFit="1" customWidth="1"/>
    <col min="3880" max="3880" width="15.28515625" style="18" customWidth="1"/>
    <col min="3881" max="3881" width="12.28515625" style="18" customWidth="1"/>
    <col min="3882" max="3882" width="8" style="18" bestFit="1" customWidth="1"/>
    <col min="3883" max="3884" width="13" style="18" bestFit="1" customWidth="1"/>
    <col min="3885" max="3885" width="8.85546875" style="18" bestFit="1" customWidth="1"/>
    <col min="3886" max="3886" width="16" style="18" customWidth="1"/>
    <col min="3887" max="3887" width="11.28515625" style="18" customWidth="1"/>
    <col min="3888" max="3888" width="13" style="18" bestFit="1" customWidth="1"/>
    <col min="3889" max="3889" width="14.42578125" style="18" customWidth="1"/>
    <col min="3890" max="3890" width="13" style="18" bestFit="1" customWidth="1"/>
    <col min="3891" max="3891" width="16" style="18" customWidth="1"/>
    <col min="3892" max="3892" width="11" style="18" bestFit="1" customWidth="1"/>
    <col min="3893" max="3893" width="12.140625" style="18" bestFit="1" customWidth="1"/>
    <col min="3894" max="3894" width="13.7109375" style="18" bestFit="1" customWidth="1"/>
    <col min="3895" max="4084" width="10.7109375" style="18"/>
    <col min="4085" max="4085" width="3.140625" style="18" bestFit="1" customWidth="1"/>
    <col min="4086" max="4086" width="17" style="18" bestFit="1" customWidth="1"/>
    <col min="4087" max="4087" width="17.7109375" style="18" customWidth="1"/>
    <col min="4088" max="4088" width="9.85546875" style="18" customWidth="1"/>
    <col min="4089" max="4089" width="10.85546875" style="18" customWidth="1"/>
    <col min="4090" max="4090" width="32.42578125" style="18" bestFit="1" customWidth="1"/>
    <col min="4091" max="4100" width="16" style="18" customWidth="1"/>
    <col min="4101" max="4101" width="14.140625" style="18" bestFit="1" customWidth="1"/>
    <col min="4102" max="4102" width="13.42578125" style="18" bestFit="1" customWidth="1"/>
    <col min="4103" max="4103" width="15.42578125" style="18" bestFit="1" customWidth="1"/>
    <col min="4104" max="4104" width="13.42578125" style="18" bestFit="1" customWidth="1"/>
    <col min="4105" max="4105" width="14.7109375" style="18" customWidth="1"/>
    <col min="4106" max="4115" width="16" style="18" customWidth="1"/>
    <col min="4116" max="4116" width="13.85546875" style="18" customWidth="1"/>
    <col min="4117" max="4117" width="13.42578125" style="18" customWidth="1"/>
    <col min="4118" max="4118" width="12.7109375" style="18" customWidth="1"/>
    <col min="4119" max="4119" width="15.7109375" style="18" bestFit="1" customWidth="1"/>
    <col min="4120" max="4120" width="14.140625" style="18" customWidth="1"/>
    <col min="4121" max="4121" width="15.85546875" style="18" bestFit="1" customWidth="1"/>
    <col min="4122" max="4122" width="13.85546875" style="18" bestFit="1" customWidth="1"/>
    <col min="4123" max="4123" width="12.85546875" style="18" customWidth="1"/>
    <col min="4124" max="4124" width="16" style="18" customWidth="1"/>
    <col min="4125" max="4125" width="11.42578125" style="18" bestFit="1" customWidth="1"/>
    <col min="4126" max="4126" width="14.85546875" style="18" bestFit="1" customWidth="1"/>
    <col min="4127" max="4127" width="13.85546875" style="18" bestFit="1" customWidth="1"/>
    <col min="4128" max="4128" width="13.85546875" style="18" customWidth="1"/>
    <col min="4129" max="4129" width="13.85546875" style="18" bestFit="1" customWidth="1"/>
    <col min="4130" max="4130" width="16" style="18" customWidth="1"/>
    <col min="4131" max="4131" width="13" style="18" customWidth="1"/>
    <col min="4132" max="4132" width="13.42578125" style="18" bestFit="1" customWidth="1"/>
    <col min="4133" max="4133" width="10.7109375" style="18" bestFit="1" customWidth="1"/>
    <col min="4134" max="4134" width="12" style="18" bestFit="1" customWidth="1"/>
    <col min="4135" max="4135" width="14.7109375" style="18" bestFit="1" customWidth="1"/>
    <col min="4136" max="4136" width="15.28515625" style="18" customWidth="1"/>
    <col min="4137" max="4137" width="12.28515625" style="18" customWidth="1"/>
    <col min="4138" max="4138" width="8" style="18" bestFit="1" customWidth="1"/>
    <col min="4139" max="4140" width="13" style="18" bestFit="1" customWidth="1"/>
    <col min="4141" max="4141" width="8.85546875" style="18" bestFit="1" customWidth="1"/>
    <col min="4142" max="4142" width="16" style="18" customWidth="1"/>
    <col min="4143" max="4143" width="11.28515625" style="18" customWidth="1"/>
    <col min="4144" max="4144" width="13" style="18" bestFit="1" customWidth="1"/>
    <col min="4145" max="4145" width="14.42578125" style="18" customWidth="1"/>
    <col min="4146" max="4146" width="13" style="18" bestFit="1" customWidth="1"/>
    <col min="4147" max="4147" width="16" style="18" customWidth="1"/>
    <col min="4148" max="4148" width="11" style="18" bestFit="1" customWidth="1"/>
    <col min="4149" max="4149" width="12.140625" style="18" bestFit="1" customWidth="1"/>
    <col min="4150" max="4150" width="13.7109375" style="18" bestFit="1" customWidth="1"/>
    <col min="4151" max="4340" width="10.7109375" style="18"/>
    <col min="4341" max="4341" width="3.140625" style="18" bestFit="1" customWidth="1"/>
    <col min="4342" max="4342" width="17" style="18" bestFit="1" customWidth="1"/>
    <col min="4343" max="4343" width="17.7109375" style="18" customWidth="1"/>
    <col min="4344" max="4344" width="9.85546875" style="18" customWidth="1"/>
    <col min="4345" max="4345" width="10.85546875" style="18" customWidth="1"/>
    <col min="4346" max="4346" width="32.42578125" style="18" bestFit="1" customWidth="1"/>
    <col min="4347" max="4356" width="16" style="18" customWidth="1"/>
    <col min="4357" max="4357" width="14.140625" style="18" bestFit="1" customWidth="1"/>
    <col min="4358" max="4358" width="13.42578125" style="18" bestFit="1" customWidth="1"/>
    <col min="4359" max="4359" width="15.42578125" style="18" bestFit="1" customWidth="1"/>
    <col min="4360" max="4360" width="13.42578125" style="18" bestFit="1" customWidth="1"/>
    <col min="4361" max="4361" width="14.7109375" style="18" customWidth="1"/>
    <col min="4362" max="4371" width="16" style="18" customWidth="1"/>
    <col min="4372" max="4372" width="13.85546875" style="18" customWidth="1"/>
    <col min="4373" max="4373" width="13.42578125" style="18" customWidth="1"/>
    <col min="4374" max="4374" width="12.7109375" style="18" customWidth="1"/>
    <col min="4375" max="4375" width="15.7109375" style="18" bestFit="1" customWidth="1"/>
    <col min="4376" max="4376" width="14.140625" style="18" customWidth="1"/>
    <col min="4377" max="4377" width="15.85546875" style="18" bestFit="1" customWidth="1"/>
    <col min="4378" max="4378" width="13.85546875" style="18" bestFit="1" customWidth="1"/>
    <col min="4379" max="4379" width="12.85546875" style="18" customWidth="1"/>
    <col min="4380" max="4380" width="16" style="18" customWidth="1"/>
    <col min="4381" max="4381" width="11.42578125" style="18" bestFit="1" customWidth="1"/>
    <col min="4382" max="4382" width="14.85546875" style="18" bestFit="1" customWidth="1"/>
    <col min="4383" max="4383" width="13.85546875" style="18" bestFit="1" customWidth="1"/>
    <col min="4384" max="4384" width="13.85546875" style="18" customWidth="1"/>
    <col min="4385" max="4385" width="13.85546875" style="18" bestFit="1" customWidth="1"/>
    <col min="4386" max="4386" width="16" style="18" customWidth="1"/>
    <col min="4387" max="4387" width="13" style="18" customWidth="1"/>
    <col min="4388" max="4388" width="13.42578125" style="18" bestFit="1" customWidth="1"/>
    <col min="4389" max="4389" width="10.7109375" style="18" bestFit="1" customWidth="1"/>
    <col min="4390" max="4390" width="12" style="18" bestFit="1" customWidth="1"/>
    <col min="4391" max="4391" width="14.7109375" style="18" bestFit="1" customWidth="1"/>
    <col min="4392" max="4392" width="15.28515625" style="18" customWidth="1"/>
    <col min="4393" max="4393" width="12.28515625" style="18" customWidth="1"/>
    <col min="4394" max="4394" width="8" style="18" bestFit="1" customWidth="1"/>
    <col min="4395" max="4396" width="13" style="18" bestFit="1" customWidth="1"/>
    <col min="4397" max="4397" width="8.85546875" style="18" bestFit="1" customWidth="1"/>
    <col min="4398" max="4398" width="16" style="18" customWidth="1"/>
    <col min="4399" max="4399" width="11.28515625" style="18" customWidth="1"/>
    <col min="4400" max="4400" width="13" style="18" bestFit="1" customWidth="1"/>
    <col min="4401" max="4401" width="14.42578125" style="18" customWidth="1"/>
    <col min="4402" max="4402" width="13" style="18" bestFit="1" customWidth="1"/>
    <col min="4403" max="4403" width="16" style="18" customWidth="1"/>
    <col min="4404" max="4404" width="11" style="18" bestFit="1" customWidth="1"/>
    <col min="4405" max="4405" width="12.140625" style="18" bestFit="1" customWidth="1"/>
    <col min="4406" max="4406" width="13.7109375" style="18" bestFit="1" customWidth="1"/>
    <col min="4407" max="4596" width="10.7109375" style="18"/>
    <col min="4597" max="4597" width="3.140625" style="18" bestFit="1" customWidth="1"/>
    <col min="4598" max="4598" width="17" style="18" bestFit="1" customWidth="1"/>
    <col min="4599" max="4599" width="17.7109375" style="18" customWidth="1"/>
    <col min="4600" max="4600" width="9.85546875" style="18" customWidth="1"/>
    <col min="4601" max="4601" width="10.85546875" style="18" customWidth="1"/>
    <col min="4602" max="4602" width="32.42578125" style="18" bestFit="1" customWidth="1"/>
    <col min="4603" max="4612" width="16" style="18" customWidth="1"/>
    <col min="4613" max="4613" width="14.140625" style="18" bestFit="1" customWidth="1"/>
    <col min="4614" max="4614" width="13.42578125" style="18" bestFit="1" customWidth="1"/>
    <col min="4615" max="4615" width="15.42578125" style="18" bestFit="1" customWidth="1"/>
    <col min="4616" max="4616" width="13.42578125" style="18" bestFit="1" customWidth="1"/>
    <col min="4617" max="4617" width="14.7109375" style="18" customWidth="1"/>
    <col min="4618" max="4627" width="16" style="18" customWidth="1"/>
    <col min="4628" max="4628" width="13.85546875" style="18" customWidth="1"/>
    <col min="4629" max="4629" width="13.42578125" style="18" customWidth="1"/>
    <col min="4630" max="4630" width="12.7109375" style="18" customWidth="1"/>
    <col min="4631" max="4631" width="15.7109375" style="18" bestFit="1" customWidth="1"/>
    <col min="4632" max="4632" width="14.140625" style="18" customWidth="1"/>
    <col min="4633" max="4633" width="15.85546875" style="18" bestFit="1" customWidth="1"/>
    <col min="4634" max="4634" width="13.85546875" style="18" bestFit="1" customWidth="1"/>
    <col min="4635" max="4635" width="12.85546875" style="18" customWidth="1"/>
    <col min="4636" max="4636" width="16" style="18" customWidth="1"/>
    <col min="4637" max="4637" width="11.42578125" style="18" bestFit="1" customWidth="1"/>
    <col min="4638" max="4638" width="14.85546875" style="18" bestFit="1" customWidth="1"/>
    <col min="4639" max="4639" width="13.85546875" style="18" bestFit="1" customWidth="1"/>
    <col min="4640" max="4640" width="13.85546875" style="18" customWidth="1"/>
    <col min="4641" max="4641" width="13.85546875" style="18" bestFit="1" customWidth="1"/>
    <col min="4642" max="4642" width="16" style="18" customWidth="1"/>
    <col min="4643" max="4643" width="13" style="18" customWidth="1"/>
    <col min="4644" max="4644" width="13.42578125" style="18" bestFit="1" customWidth="1"/>
    <col min="4645" max="4645" width="10.7109375" style="18" bestFit="1" customWidth="1"/>
    <col min="4646" max="4646" width="12" style="18" bestFit="1" customWidth="1"/>
    <col min="4647" max="4647" width="14.7109375" style="18" bestFit="1" customWidth="1"/>
    <col min="4648" max="4648" width="15.28515625" style="18" customWidth="1"/>
    <col min="4649" max="4649" width="12.28515625" style="18" customWidth="1"/>
    <col min="4650" max="4650" width="8" style="18" bestFit="1" customWidth="1"/>
    <col min="4651" max="4652" width="13" style="18" bestFit="1" customWidth="1"/>
    <col min="4653" max="4653" width="8.85546875" style="18" bestFit="1" customWidth="1"/>
    <col min="4654" max="4654" width="16" style="18" customWidth="1"/>
    <col min="4655" max="4655" width="11.28515625" style="18" customWidth="1"/>
    <col min="4656" max="4656" width="13" style="18" bestFit="1" customWidth="1"/>
    <col min="4657" max="4657" width="14.42578125" style="18" customWidth="1"/>
    <col min="4658" max="4658" width="13" style="18" bestFit="1" customWidth="1"/>
    <col min="4659" max="4659" width="16" style="18" customWidth="1"/>
    <col min="4660" max="4660" width="11" style="18" bestFit="1" customWidth="1"/>
    <col min="4661" max="4661" width="12.140625" style="18" bestFit="1" customWidth="1"/>
    <col min="4662" max="4662" width="13.7109375" style="18" bestFit="1" customWidth="1"/>
    <col min="4663" max="4852" width="10.7109375" style="18"/>
    <col min="4853" max="4853" width="3.140625" style="18" bestFit="1" customWidth="1"/>
    <col min="4854" max="4854" width="17" style="18" bestFit="1" customWidth="1"/>
    <col min="4855" max="4855" width="17.7109375" style="18" customWidth="1"/>
    <col min="4856" max="4856" width="9.85546875" style="18" customWidth="1"/>
    <col min="4857" max="4857" width="10.85546875" style="18" customWidth="1"/>
    <col min="4858" max="4858" width="32.42578125" style="18" bestFit="1" customWidth="1"/>
    <col min="4859" max="4868" width="16" style="18" customWidth="1"/>
    <col min="4869" max="4869" width="14.140625" style="18" bestFit="1" customWidth="1"/>
    <col min="4870" max="4870" width="13.42578125" style="18" bestFit="1" customWidth="1"/>
    <col min="4871" max="4871" width="15.42578125" style="18" bestFit="1" customWidth="1"/>
    <col min="4872" max="4872" width="13.42578125" style="18" bestFit="1" customWidth="1"/>
    <col min="4873" max="4873" width="14.7109375" style="18" customWidth="1"/>
    <col min="4874" max="4883" width="16" style="18" customWidth="1"/>
    <col min="4884" max="4884" width="13.85546875" style="18" customWidth="1"/>
    <col min="4885" max="4885" width="13.42578125" style="18" customWidth="1"/>
    <col min="4886" max="4886" width="12.7109375" style="18" customWidth="1"/>
    <col min="4887" max="4887" width="15.7109375" style="18" bestFit="1" customWidth="1"/>
    <col min="4888" max="4888" width="14.140625" style="18" customWidth="1"/>
    <col min="4889" max="4889" width="15.85546875" style="18" bestFit="1" customWidth="1"/>
    <col min="4890" max="4890" width="13.85546875" style="18" bestFit="1" customWidth="1"/>
    <col min="4891" max="4891" width="12.85546875" style="18" customWidth="1"/>
    <col min="4892" max="4892" width="16" style="18" customWidth="1"/>
    <col min="4893" max="4893" width="11.42578125" style="18" bestFit="1" customWidth="1"/>
    <col min="4894" max="4894" width="14.85546875" style="18" bestFit="1" customWidth="1"/>
    <col min="4895" max="4895" width="13.85546875" style="18" bestFit="1" customWidth="1"/>
    <col min="4896" max="4896" width="13.85546875" style="18" customWidth="1"/>
    <col min="4897" max="4897" width="13.85546875" style="18" bestFit="1" customWidth="1"/>
    <col min="4898" max="4898" width="16" style="18" customWidth="1"/>
    <col min="4899" max="4899" width="13" style="18" customWidth="1"/>
    <col min="4900" max="4900" width="13.42578125" style="18" bestFit="1" customWidth="1"/>
    <col min="4901" max="4901" width="10.7109375" style="18" bestFit="1" customWidth="1"/>
    <col min="4902" max="4902" width="12" style="18" bestFit="1" customWidth="1"/>
    <col min="4903" max="4903" width="14.7109375" style="18" bestFit="1" customWidth="1"/>
    <col min="4904" max="4904" width="15.28515625" style="18" customWidth="1"/>
    <col min="4905" max="4905" width="12.28515625" style="18" customWidth="1"/>
    <col min="4906" max="4906" width="8" style="18" bestFit="1" customWidth="1"/>
    <col min="4907" max="4908" width="13" style="18" bestFit="1" customWidth="1"/>
    <col min="4909" max="4909" width="8.85546875" style="18" bestFit="1" customWidth="1"/>
    <col min="4910" max="4910" width="16" style="18" customWidth="1"/>
    <col min="4911" max="4911" width="11.28515625" style="18" customWidth="1"/>
    <col min="4912" max="4912" width="13" style="18" bestFit="1" customWidth="1"/>
    <col min="4913" max="4913" width="14.42578125" style="18" customWidth="1"/>
    <col min="4914" max="4914" width="13" style="18" bestFit="1" customWidth="1"/>
    <col min="4915" max="4915" width="16" style="18" customWidth="1"/>
    <col min="4916" max="4916" width="11" style="18" bestFit="1" customWidth="1"/>
    <col min="4917" max="4917" width="12.140625" style="18" bestFit="1" customWidth="1"/>
    <col min="4918" max="4918" width="13.7109375" style="18" bestFit="1" customWidth="1"/>
    <col min="4919" max="5108" width="10.7109375" style="18"/>
    <col min="5109" max="5109" width="3.140625" style="18" bestFit="1" customWidth="1"/>
    <col min="5110" max="5110" width="17" style="18" bestFit="1" customWidth="1"/>
    <col min="5111" max="5111" width="17.7109375" style="18" customWidth="1"/>
    <col min="5112" max="5112" width="9.85546875" style="18" customWidth="1"/>
    <col min="5113" max="5113" width="10.85546875" style="18" customWidth="1"/>
    <col min="5114" max="5114" width="32.42578125" style="18" bestFit="1" customWidth="1"/>
    <col min="5115" max="5124" width="16" style="18" customWidth="1"/>
    <col min="5125" max="5125" width="14.140625" style="18" bestFit="1" customWidth="1"/>
    <col min="5126" max="5126" width="13.42578125" style="18" bestFit="1" customWidth="1"/>
    <col min="5127" max="5127" width="15.42578125" style="18" bestFit="1" customWidth="1"/>
    <col min="5128" max="5128" width="13.42578125" style="18" bestFit="1" customWidth="1"/>
    <col min="5129" max="5129" width="14.7109375" style="18" customWidth="1"/>
    <col min="5130" max="5139" width="16" style="18" customWidth="1"/>
    <col min="5140" max="5140" width="13.85546875" style="18" customWidth="1"/>
    <col min="5141" max="5141" width="13.42578125" style="18" customWidth="1"/>
    <col min="5142" max="5142" width="12.7109375" style="18" customWidth="1"/>
    <col min="5143" max="5143" width="15.7109375" style="18" bestFit="1" customWidth="1"/>
    <col min="5144" max="5144" width="14.140625" style="18" customWidth="1"/>
    <col min="5145" max="5145" width="15.85546875" style="18" bestFit="1" customWidth="1"/>
    <col min="5146" max="5146" width="13.85546875" style="18" bestFit="1" customWidth="1"/>
    <col min="5147" max="5147" width="12.85546875" style="18" customWidth="1"/>
    <col min="5148" max="5148" width="16" style="18" customWidth="1"/>
    <col min="5149" max="5149" width="11.42578125" style="18" bestFit="1" customWidth="1"/>
    <col min="5150" max="5150" width="14.85546875" style="18" bestFit="1" customWidth="1"/>
    <col min="5151" max="5151" width="13.85546875" style="18" bestFit="1" customWidth="1"/>
    <col min="5152" max="5152" width="13.85546875" style="18" customWidth="1"/>
    <col min="5153" max="5153" width="13.85546875" style="18" bestFit="1" customWidth="1"/>
    <col min="5154" max="5154" width="16" style="18" customWidth="1"/>
    <col min="5155" max="5155" width="13" style="18" customWidth="1"/>
    <col min="5156" max="5156" width="13.42578125" style="18" bestFit="1" customWidth="1"/>
    <col min="5157" max="5157" width="10.7109375" style="18" bestFit="1" customWidth="1"/>
    <col min="5158" max="5158" width="12" style="18" bestFit="1" customWidth="1"/>
    <col min="5159" max="5159" width="14.7109375" style="18" bestFit="1" customWidth="1"/>
    <col min="5160" max="5160" width="15.28515625" style="18" customWidth="1"/>
    <col min="5161" max="5161" width="12.28515625" style="18" customWidth="1"/>
    <col min="5162" max="5162" width="8" style="18" bestFit="1" customWidth="1"/>
    <col min="5163" max="5164" width="13" style="18" bestFit="1" customWidth="1"/>
    <col min="5165" max="5165" width="8.85546875" style="18" bestFit="1" customWidth="1"/>
    <col min="5166" max="5166" width="16" style="18" customWidth="1"/>
    <col min="5167" max="5167" width="11.28515625" style="18" customWidth="1"/>
    <col min="5168" max="5168" width="13" style="18" bestFit="1" customWidth="1"/>
    <col min="5169" max="5169" width="14.42578125" style="18" customWidth="1"/>
    <col min="5170" max="5170" width="13" style="18" bestFit="1" customWidth="1"/>
    <col min="5171" max="5171" width="16" style="18" customWidth="1"/>
    <col min="5172" max="5172" width="11" style="18" bestFit="1" customWidth="1"/>
    <col min="5173" max="5173" width="12.140625" style="18" bestFit="1" customWidth="1"/>
    <col min="5174" max="5174" width="13.7109375" style="18" bestFit="1" customWidth="1"/>
    <col min="5175" max="5364" width="10.7109375" style="18"/>
    <col min="5365" max="5365" width="3.140625" style="18" bestFit="1" customWidth="1"/>
    <col min="5366" max="5366" width="17" style="18" bestFit="1" customWidth="1"/>
    <col min="5367" max="5367" width="17.7109375" style="18" customWidth="1"/>
    <col min="5368" max="5368" width="9.85546875" style="18" customWidth="1"/>
    <col min="5369" max="5369" width="10.85546875" style="18" customWidth="1"/>
    <col min="5370" max="5370" width="32.42578125" style="18" bestFit="1" customWidth="1"/>
    <col min="5371" max="5380" width="16" style="18" customWidth="1"/>
    <col min="5381" max="5381" width="14.140625" style="18" bestFit="1" customWidth="1"/>
    <col min="5382" max="5382" width="13.42578125" style="18" bestFit="1" customWidth="1"/>
    <col min="5383" max="5383" width="15.42578125" style="18" bestFit="1" customWidth="1"/>
    <col min="5384" max="5384" width="13.42578125" style="18" bestFit="1" customWidth="1"/>
    <col min="5385" max="5385" width="14.7109375" style="18" customWidth="1"/>
    <col min="5386" max="5395" width="16" style="18" customWidth="1"/>
    <col min="5396" max="5396" width="13.85546875" style="18" customWidth="1"/>
    <col min="5397" max="5397" width="13.42578125" style="18" customWidth="1"/>
    <col min="5398" max="5398" width="12.7109375" style="18" customWidth="1"/>
    <col min="5399" max="5399" width="15.7109375" style="18" bestFit="1" customWidth="1"/>
    <col min="5400" max="5400" width="14.140625" style="18" customWidth="1"/>
    <col min="5401" max="5401" width="15.85546875" style="18" bestFit="1" customWidth="1"/>
    <col min="5402" max="5402" width="13.85546875" style="18" bestFit="1" customWidth="1"/>
    <col min="5403" max="5403" width="12.85546875" style="18" customWidth="1"/>
    <col min="5404" max="5404" width="16" style="18" customWidth="1"/>
    <col min="5405" max="5405" width="11.42578125" style="18" bestFit="1" customWidth="1"/>
    <col min="5406" max="5406" width="14.85546875" style="18" bestFit="1" customWidth="1"/>
    <col min="5407" max="5407" width="13.85546875" style="18" bestFit="1" customWidth="1"/>
    <col min="5408" max="5408" width="13.85546875" style="18" customWidth="1"/>
    <col min="5409" max="5409" width="13.85546875" style="18" bestFit="1" customWidth="1"/>
    <col min="5410" max="5410" width="16" style="18" customWidth="1"/>
    <col min="5411" max="5411" width="13" style="18" customWidth="1"/>
    <col min="5412" max="5412" width="13.42578125" style="18" bestFit="1" customWidth="1"/>
    <col min="5413" max="5413" width="10.7109375" style="18" bestFit="1" customWidth="1"/>
    <col min="5414" max="5414" width="12" style="18" bestFit="1" customWidth="1"/>
    <col min="5415" max="5415" width="14.7109375" style="18" bestFit="1" customWidth="1"/>
    <col min="5416" max="5416" width="15.28515625" style="18" customWidth="1"/>
    <col min="5417" max="5417" width="12.28515625" style="18" customWidth="1"/>
    <col min="5418" max="5418" width="8" style="18" bestFit="1" customWidth="1"/>
    <col min="5419" max="5420" width="13" style="18" bestFit="1" customWidth="1"/>
    <col min="5421" max="5421" width="8.85546875" style="18" bestFit="1" customWidth="1"/>
    <col min="5422" max="5422" width="16" style="18" customWidth="1"/>
    <col min="5423" max="5423" width="11.28515625" style="18" customWidth="1"/>
    <col min="5424" max="5424" width="13" style="18" bestFit="1" customWidth="1"/>
    <col min="5425" max="5425" width="14.42578125" style="18" customWidth="1"/>
    <col min="5426" max="5426" width="13" style="18" bestFit="1" customWidth="1"/>
    <col min="5427" max="5427" width="16" style="18" customWidth="1"/>
    <col min="5428" max="5428" width="11" style="18" bestFit="1" customWidth="1"/>
    <col min="5429" max="5429" width="12.140625" style="18" bestFit="1" customWidth="1"/>
    <col min="5430" max="5430" width="13.7109375" style="18" bestFit="1" customWidth="1"/>
    <col min="5431" max="5620" width="10.7109375" style="18"/>
    <col min="5621" max="5621" width="3.140625" style="18" bestFit="1" customWidth="1"/>
    <col min="5622" max="5622" width="17" style="18" bestFit="1" customWidth="1"/>
    <col min="5623" max="5623" width="17.7109375" style="18" customWidth="1"/>
    <col min="5624" max="5624" width="9.85546875" style="18" customWidth="1"/>
    <col min="5625" max="5625" width="10.85546875" style="18" customWidth="1"/>
    <col min="5626" max="5626" width="32.42578125" style="18" bestFit="1" customWidth="1"/>
    <col min="5627" max="5636" width="16" style="18" customWidth="1"/>
    <col min="5637" max="5637" width="14.140625" style="18" bestFit="1" customWidth="1"/>
    <col min="5638" max="5638" width="13.42578125" style="18" bestFit="1" customWidth="1"/>
    <col min="5639" max="5639" width="15.42578125" style="18" bestFit="1" customWidth="1"/>
    <col min="5640" max="5640" width="13.42578125" style="18" bestFit="1" customWidth="1"/>
    <col min="5641" max="5641" width="14.7109375" style="18" customWidth="1"/>
    <col min="5642" max="5651" width="16" style="18" customWidth="1"/>
    <col min="5652" max="5652" width="13.85546875" style="18" customWidth="1"/>
    <col min="5653" max="5653" width="13.42578125" style="18" customWidth="1"/>
    <col min="5654" max="5654" width="12.7109375" style="18" customWidth="1"/>
    <col min="5655" max="5655" width="15.7109375" style="18" bestFit="1" customWidth="1"/>
    <col min="5656" max="5656" width="14.140625" style="18" customWidth="1"/>
    <col min="5657" max="5657" width="15.85546875" style="18" bestFit="1" customWidth="1"/>
    <col min="5658" max="5658" width="13.85546875" style="18" bestFit="1" customWidth="1"/>
    <col min="5659" max="5659" width="12.85546875" style="18" customWidth="1"/>
    <col min="5660" max="5660" width="16" style="18" customWidth="1"/>
    <col min="5661" max="5661" width="11.42578125" style="18" bestFit="1" customWidth="1"/>
    <col min="5662" max="5662" width="14.85546875" style="18" bestFit="1" customWidth="1"/>
    <col min="5663" max="5663" width="13.85546875" style="18" bestFit="1" customWidth="1"/>
    <col min="5664" max="5664" width="13.85546875" style="18" customWidth="1"/>
    <col min="5665" max="5665" width="13.85546875" style="18" bestFit="1" customWidth="1"/>
    <col min="5666" max="5666" width="16" style="18" customWidth="1"/>
    <col min="5667" max="5667" width="13" style="18" customWidth="1"/>
    <col min="5668" max="5668" width="13.42578125" style="18" bestFit="1" customWidth="1"/>
    <col min="5669" max="5669" width="10.7109375" style="18" bestFit="1" customWidth="1"/>
    <col min="5670" max="5670" width="12" style="18" bestFit="1" customWidth="1"/>
    <col min="5671" max="5671" width="14.7109375" style="18" bestFit="1" customWidth="1"/>
    <col min="5672" max="5672" width="15.28515625" style="18" customWidth="1"/>
    <col min="5673" max="5673" width="12.28515625" style="18" customWidth="1"/>
    <col min="5674" max="5674" width="8" style="18" bestFit="1" customWidth="1"/>
    <col min="5675" max="5676" width="13" style="18" bestFit="1" customWidth="1"/>
    <col min="5677" max="5677" width="8.85546875" style="18" bestFit="1" customWidth="1"/>
    <col min="5678" max="5678" width="16" style="18" customWidth="1"/>
    <col min="5679" max="5679" width="11.28515625" style="18" customWidth="1"/>
    <col min="5680" max="5680" width="13" style="18" bestFit="1" customWidth="1"/>
    <col min="5681" max="5681" width="14.42578125" style="18" customWidth="1"/>
    <col min="5682" max="5682" width="13" style="18" bestFit="1" customWidth="1"/>
    <col min="5683" max="5683" width="16" style="18" customWidth="1"/>
    <col min="5684" max="5684" width="11" style="18" bestFit="1" customWidth="1"/>
    <col min="5685" max="5685" width="12.140625" style="18" bestFit="1" customWidth="1"/>
    <col min="5686" max="5686" width="13.7109375" style="18" bestFit="1" customWidth="1"/>
    <col min="5687" max="5876" width="10.7109375" style="18"/>
    <col min="5877" max="5877" width="3.140625" style="18" bestFit="1" customWidth="1"/>
    <col min="5878" max="5878" width="17" style="18" bestFit="1" customWidth="1"/>
    <col min="5879" max="5879" width="17.7109375" style="18" customWidth="1"/>
    <col min="5880" max="5880" width="9.85546875" style="18" customWidth="1"/>
    <col min="5881" max="5881" width="10.85546875" style="18" customWidth="1"/>
    <col min="5882" max="5882" width="32.42578125" style="18" bestFit="1" customWidth="1"/>
    <col min="5883" max="5892" width="16" style="18" customWidth="1"/>
    <col min="5893" max="5893" width="14.140625" style="18" bestFit="1" customWidth="1"/>
    <col min="5894" max="5894" width="13.42578125" style="18" bestFit="1" customWidth="1"/>
    <col min="5895" max="5895" width="15.42578125" style="18" bestFit="1" customWidth="1"/>
    <col min="5896" max="5896" width="13.42578125" style="18" bestFit="1" customWidth="1"/>
    <col min="5897" max="5897" width="14.7109375" style="18" customWidth="1"/>
    <col min="5898" max="5907" width="16" style="18" customWidth="1"/>
    <col min="5908" max="5908" width="13.85546875" style="18" customWidth="1"/>
    <col min="5909" max="5909" width="13.42578125" style="18" customWidth="1"/>
    <col min="5910" max="5910" width="12.7109375" style="18" customWidth="1"/>
    <col min="5911" max="5911" width="15.7109375" style="18" bestFit="1" customWidth="1"/>
    <col min="5912" max="5912" width="14.140625" style="18" customWidth="1"/>
    <col min="5913" max="5913" width="15.85546875" style="18" bestFit="1" customWidth="1"/>
    <col min="5914" max="5914" width="13.85546875" style="18" bestFit="1" customWidth="1"/>
    <col min="5915" max="5915" width="12.85546875" style="18" customWidth="1"/>
    <col min="5916" max="5916" width="16" style="18" customWidth="1"/>
    <col min="5917" max="5917" width="11.42578125" style="18" bestFit="1" customWidth="1"/>
    <col min="5918" max="5918" width="14.85546875" style="18" bestFit="1" customWidth="1"/>
    <col min="5919" max="5919" width="13.85546875" style="18" bestFit="1" customWidth="1"/>
    <col min="5920" max="5920" width="13.85546875" style="18" customWidth="1"/>
    <col min="5921" max="5921" width="13.85546875" style="18" bestFit="1" customWidth="1"/>
    <col min="5922" max="5922" width="16" style="18" customWidth="1"/>
    <col min="5923" max="5923" width="13" style="18" customWidth="1"/>
    <col min="5924" max="5924" width="13.42578125" style="18" bestFit="1" customWidth="1"/>
    <col min="5925" max="5925" width="10.7109375" style="18" bestFit="1" customWidth="1"/>
    <col min="5926" max="5926" width="12" style="18" bestFit="1" customWidth="1"/>
    <col min="5927" max="5927" width="14.7109375" style="18" bestFit="1" customWidth="1"/>
    <col min="5928" max="5928" width="15.28515625" style="18" customWidth="1"/>
    <col min="5929" max="5929" width="12.28515625" style="18" customWidth="1"/>
    <col min="5930" max="5930" width="8" style="18" bestFit="1" customWidth="1"/>
    <col min="5931" max="5932" width="13" style="18" bestFit="1" customWidth="1"/>
    <col min="5933" max="5933" width="8.85546875" style="18" bestFit="1" customWidth="1"/>
    <col min="5934" max="5934" width="16" style="18" customWidth="1"/>
    <col min="5935" max="5935" width="11.28515625" style="18" customWidth="1"/>
    <col min="5936" max="5936" width="13" style="18" bestFit="1" customWidth="1"/>
    <col min="5937" max="5937" width="14.42578125" style="18" customWidth="1"/>
    <col min="5938" max="5938" width="13" style="18" bestFit="1" customWidth="1"/>
    <col min="5939" max="5939" width="16" style="18" customWidth="1"/>
    <col min="5940" max="5940" width="11" style="18" bestFit="1" customWidth="1"/>
    <col min="5941" max="5941" width="12.140625" style="18" bestFit="1" customWidth="1"/>
    <col min="5942" max="5942" width="13.7109375" style="18" bestFit="1" customWidth="1"/>
    <col min="5943" max="6132" width="10.7109375" style="18"/>
    <col min="6133" max="6133" width="3.140625" style="18" bestFit="1" customWidth="1"/>
    <col min="6134" max="6134" width="17" style="18" bestFit="1" customWidth="1"/>
    <col min="6135" max="6135" width="17.7109375" style="18" customWidth="1"/>
    <col min="6136" max="6136" width="9.85546875" style="18" customWidth="1"/>
    <col min="6137" max="6137" width="10.85546875" style="18" customWidth="1"/>
    <col min="6138" max="6138" width="32.42578125" style="18" bestFit="1" customWidth="1"/>
    <col min="6139" max="6148" width="16" style="18" customWidth="1"/>
    <col min="6149" max="6149" width="14.140625" style="18" bestFit="1" customWidth="1"/>
    <col min="6150" max="6150" width="13.42578125" style="18" bestFit="1" customWidth="1"/>
    <col min="6151" max="6151" width="15.42578125" style="18" bestFit="1" customWidth="1"/>
    <col min="6152" max="6152" width="13.42578125" style="18" bestFit="1" customWidth="1"/>
    <col min="6153" max="6153" width="14.7109375" style="18" customWidth="1"/>
    <col min="6154" max="6163" width="16" style="18" customWidth="1"/>
    <col min="6164" max="6164" width="13.85546875" style="18" customWidth="1"/>
    <col min="6165" max="6165" width="13.42578125" style="18" customWidth="1"/>
    <col min="6166" max="6166" width="12.7109375" style="18" customWidth="1"/>
    <col min="6167" max="6167" width="15.7109375" style="18" bestFit="1" customWidth="1"/>
    <col min="6168" max="6168" width="14.140625" style="18" customWidth="1"/>
    <col min="6169" max="6169" width="15.85546875" style="18" bestFit="1" customWidth="1"/>
    <col min="6170" max="6170" width="13.85546875" style="18" bestFit="1" customWidth="1"/>
    <col min="6171" max="6171" width="12.85546875" style="18" customWidth="1"/>
    <col min="6172" max="6172" width="16" style="18" customWidth="1"/>
    <col min="6173" max="6173" width="11.42578125" style="18" bestFit="1" customWidth="1"/>
    <col min="6174" max="6174" width="14.85546875" style="18" bestFit="1" customWidth="1"/>
    <col min="6175" max="6175" width="13.85546875" style="18" bestFit="1" customWidth="1"/>
    <col min="6176" max="6176" width="13.85546875" style="18" customWidth="1"/>
    <col min="6177" max="6177" width="13.85546875" style="18" bestFit="1" customWidth="1"/>
    <col min="6178" max="6178" width="16" style="18" customWidth="1"/>
    <col min="6179" max="6179" width="13" style="18" customWidth="1"/>
    <col min="6180" max="6180" width="13.42578125" style="18" bestFit="1" customWidth="1"/>
    <col min="6181" max="6181" width="10.7109375" style="18" bestFit="1" customWidth="1"/>
    <col min="6182" max="6182" width="12" style="18" bestFit="1" customWidth="1"/>
    <col min="6183" max="6183" width="14.7109375" style="18" bestFit="1" customWidth="1"/>
    <col min="6184" max="6184" width="15.28515625" style="18" customWidth="1"/>
    <col min="6185" max="6185" width="12.28515625" style="18" customWidth="1"/>
    <col min="6186" max="6186" width="8" style="18" bestFit="1" customWidth="1"/>
    <col min="6187" max="6188" width="13" style="18" bestFit="1" customWidth="1"/>
    <col min="6189" max="6189" width="8.85546875" style="18" bestFit="1" customWidth="1"/>
    <col min="6190" max="6190" width="16" style="18" customWidth="1"/>
    <col min="6191" max="6191" width="11.28515625" style="18" customWidth="1"/>
    <col min="6192" max="6192" width="13" style="18" bestFit="1" customWidth="1"/>
    <col min="6193" max="6193" width="14.42578125" style="18" customWidth="1"/>
    <col min="6194" max="6194" width="13" style="18" bestFit="1" customWidth="1"/>
    <col min="6195" max="6195" width="16" style="18" customWidth="1"/>
    <col min="6196" max="6196" width="11" style="18" bestFit="1" customWidth="1"/>
    <col min="6197" max="6197" width="12.140625" style="18" bestFit="1" customWidth="1"/>
    <col min="6198" max="6198" width="13.7109375" style="18" bestFit="1" customWidth="1"/>
    <col min="6199" max="6388" width="10.7109375" style="18"/>
    <col min="6389" max="6389" width="3.140625" style="18" bestFit="1" customWidth="1"/>
    <col min="6390" max="6390" width="17" style="18" bestFit="1" customWidth="1"/>
    <col min="6391" max="6391" width="17.7109375" style="18" customWidth="1"/>
    <col min="6392" max="6392" width="9.85546875" style="18" customWidth="1"/>
    <col min="6393" max="6393" width="10.85546875" style="18" customWidth="1"/>
    <col min="6394" max="6394" width="32.42578125" style="18" bestFit="1" customWidth="1"/>
    <col min="6395" max="6404" width="16" style="18" customWidth="1"/>
    <col min="6405" max="6405" width="14.140625" style="18" bestFit="1" customWidth="1"/>
    <col min="6406" max="6406" width="13.42578125" style="18" bestFit="1" customWidth="1"/>
    <col min="6407" max="6407" width="15.42578125" style="18" bestFit="1" customWidth="1"/>
    <col min="6408" max="6408" width="13.42578125" style="18" bestFit="1" customWidth="1"/>
    <col min="6409" max="6409" width="14.7109375" style="18" customWidth="1"/>
    <col min="6410" max="6419" width="16" style="18" customWidth="1"/>
    <col min="6420" max="6420" width="13.85546875" style="18" customWidth="1"/>
    <col min="6421" max="6421" width="13.42578125" style="18" customWidth="1"/>
    <col min="6422" max="6422" width="12.7109375" style="18" customWidth="1"/>
    <col min="6423" max="6423" width="15.7109375" style="18" bestFit="1" customWidth="1"/>
    <col min="6424" max="6424" width="14.140625" style="18" customWidth="1"/>
    <col min="6425" max="6425" width="15.85546875" style="18" bestFit="1" customWidth="1"/>
    <col min="6426" max="6426" width="13.85546875" style="18" bestFit="1" customWidth="1"/>
    <col min="6427" max="6427" width="12.85546875" style="18" customWidth="1"/>
    <col min="6428" max="6428" width="16" style="18" customWidth="1"/>
    <col min="6429" max="6429" width="11.42578125" style="18" bestFit="1" customWidth="1"/>
    <col min="6430" max="6430" width="14.85546875" style="18" bestFit="1" customWidth="1"/>
    <col min="6431" max="6431" width="13.85546875" style="18" bestFit="1" customWidth="1"/>
    <col min="6432" max="6432" width="13.85546875" style="18" customWidth="1"/>
    <col min="6433" max="6433" width="13.85546875" style="18" bestFit="1" customWidth="1"/>
    <col min="6434" max="6434" width="16" style="18" customWidth="1"/>
    <col min="6435" max="6435" width="13" style="18" customWidth="1"/>
    <col min="6436" max="6436" width="13.42578125" style="18" bestFit="1" customWidth="1"/>
    <col min="6437" max="6437" width="10.7109375" style="18" bestFit="1" customWidth="1"/>
    <col min="6438" max="6438" width="12" style="18" bestFit="1" customWidth="1"/>
    <col min="6439" max="6439" width="14.7109375" style="18" bestFit="1" customWidth="1"/>
    <col min="6440" max="6440" width="15.28515625" style="18" customWidth="1"/>
    <col min="6441" max="6441" width="12.28515625" style="18" customWidth="1"/>
    <col min="6442" max="6442" width="8" style="18" bestFit="1" customWidth="1"/>
    <col min="6443" max="6444" width="13" style="18" bestFit="1" customWidth="1"/>
    <col min="6445" max="6445" width="8.85546875" style="18" bestFit="1" customWidth="1"/>
    <col min="6446" max="6446" width="16" style="18" customWidth="1"/>
    <col min="6447" max="6447" width="11.28515625" style="18" customWidth="1"/>
    <col min="6448" max="6448" width="13" style="18" bestFit="1" customWidth="1"/>
    <col min="6449" max="6449" width="14.42578125" style="18" customWidth="1"/>
    <col min="6450" max="6450" width="13" style="18" bestFit="1" customWidth="1"/>
    <col min="6451" max="6451" width="16" style="18" customWidth="1"/>
    <col min="6452" max="6452" width="11" style="18" bestFit="1" customWidth="1"/>
    <col min="6453" max="6453" width="12.140625" style="18" bestFit="1" customWidth="1"/>
    <col min="6454" max="6454" width="13.7109375" style="18" bestFit="1" customWidth="1"/>
    <col min="6455" max="6644" width="10.7109375" style="18"/>
    <col min="6645" max="6645" width="3.140625" style="18" bestFit="1" customWidth="1"/>
    <col min="6646" max="6646" width="17" style="18" bestFit="1" customWidth="1"/>
    <col min="6647" max="6647" width="17.7109375" style="18" customWidth="1"/>
    <col min="6648" max="6648" width="9.85546875" style="18" customWidth="1"/>
    <col min="6649" max="6649" width="10.85546875" style="18" customWidth="1"/>
    <col min="6650" max="6650" width="32.42578125" style="18" bestFit="1" customWidth="1"/>
    <col min="6651" max="6660" width="16" style="18" customWidth="1"/>
    <col min="6661" max="6661" width="14.140625" style="18" bestFit="1" customWidth="1"/>
    <col min="6662" max="6662" width="13.42578125" style="18" bestFit="1" customWidth="1"/>
    <col min="6663" max="6663" width="15.42578125" style="18" bestFit="1" customWidth="1"/>
    <col min="6664" max="6664" width="13.42578125" style="18" bestFit="1" customWidth="1"/>
    <col min="6665" max="6665" width="14.7109375" style="18" customWidth="1"/>
    <col min="6666" max="6675" width="16" style="18" customWidth="1"/>
    <col min="6676" max="6676" width="13.85546875" style="18" customWidth="1"/>
    <col min="6677" max="6677" width="13.42578125" style="18" customWidth="1"/>
    <col min="6678" max="6678" width="12.7109375" style="18" customWidth="1"/>
    <col min="6679" max="6679" width="15.7109375" style="18" bestFit="1" customWidth="1"/>
    <col min="6680" max="6680" width="14.140625" style="18" customWidth="1"/>
    <col min="6681" max="6681" width="15.85546875" style="18" bestFit="1" customWidth="1"/>
    <col min="6682" max="6682" width="13.85546875" style="18" bestFit="1" customWidth="1"/>
    <col min="6683" max="6683" width="12.85546875" style="18" customWidth="1"/>
    <col min="6684" max="6684" width="16" style="18" customWidth="1"/>
    <col min="6685" max="6685" width="11.42578125" style="18" bestFit="1" customWidth="1"/>
    <col min="6686" max="6686" width="14.85546875" style="18" bestFit="1" customWidth="1"/>
    <col min="6687" max="6687" width="13.85546875" style="18" bestFit="1" customWidth="1"/>
    <col min="6688" max="6688" width="13.85546875" style="18" customWidth="1"/>
    <col min="6689" max="6689" width="13.85546875" style="18" bestFit="1" customWidth="1"/>
    <col min="6690" max="6690" width="16" style="18" customWidth="1"/>
    <col min="6691" max="6691" width="13" style="18" customWidth="1"/>
    <col min="6692" max="6692" width="13.42578125" style="18" bestFit="1" customWidth="1"/>
    <col min="6693" max="6693" width="10.7109375" style="18" bestFit="1" customWidth="1"/>
    <col min="6694" max="6694" width="12" style="18" bestFit="1" customWidth="1"/>
    <col min="6695" max="6695" width="14.7109375" style="18" bestFit="1" customWidth="1"/>
    <col min="6696" max="6696" width="15.28515625" style="18" customWidth="1"/>
    <col min="6697" max="6697" width="12.28515625" style="18" customWidth="1"/>
    <col min="6698" max="6698" width="8" style="18" bestFit="1" customWidth="1"/>
    <col min="6699" max="6700" width="13" style="18" bestFit="1" customWidth="1"/>
    <col min="6701" max="6701" width="8.85546875" style="18" bestFit="1" customWidth="1"/>
    <col min="6702" max="6702" width="16" style="18" customWidth="1"/>
    <col min="6703" max="6703" width="11.28515625" style="18" customWidth="1"/>
    <col min="6704" max="6704" width="13" style="18" bestFit="1" customWidth="1"/>
    <col min="6705" max="6705" width="14.42578125" style="18" customWidth="1"/>
    <col min="6706" max="6706" width="13" style="18" bestFit="1" customWidth="1"/>
    <col min="6707" max="6707" width="16" style="18" customWidth="1"/>
    <col min="6708" max="6708" width="11" style="18" bestFit="1" customWidth="1"/>
    <col min="6709" max="6709" width="12.140625" style="18" bestFit="1" customWidth="1"/>
    <col min="6710" max="6710" width="13.7109375" style="18" bestFit="1" customWidth="1"/>
    <col min="6711" max="6900" width="10.7109375" style="18"/>
    <col min="6901" max="6901" width="3.140625" style="18" bestFit="1" customWidth="1"/>
    <col min="6902" max="6902" width="17" style="18" bestFit="1" customWidth="1"/>
    <col min="6903" max="6903" width="17.7109375" style="18" customWidth="1"/>
    <col min="6904" max="6904" width="9.85546875" style="18" customWidth="1"/>
    <col min="6905" max="6905" width="10.85546875" style="18" customWidth="1"/>
    <col min="6906" max="6906" width="32.42578125" style="18" bestFit="1" customWidth="1"/>
    <col min="6907" max="6916" width="16" style="18" customWidth="1"/>
    <col min="6917" max="6917" width="14.140625" style="18" bestFit="1" customWidth="1"/>
    <col min="6918" max="6918" width="13.42578125" style="18" bestFit="1" customWidth="1"/>
    <col min="6919" max="6919" width="15.42578125" style="18" bestFit="1" customWidth="1"/>
    <col min="6920" max="6920" width="13.42578125" style="18" bestFit="1" customWidth="1"/>
    <col min="6921" max="6921" width="14.7109375" style="18" customWidth="1"/>
    <col min="6922" max="6931" width="16" style="18" customWidth="1"/>
    <col min="6932" max="6932" width="13.85546875" style="18" customWidth="1"/>
    <col min="6933" max="6933" width="13.42578125" style="18" customWidth="1"/>
    <col min="6934" max="6934" width="12.7109375" style="18" customWidth="1"/>
    <col min="6935" max="6935" width="15.7109375" style="18" bestFit="1" customWidth="1"/>
    <col min="6936" max="6936" width="14.140625" style="18" customWidth="1"/>
    <col min="6937" max="6937" width="15.85546875" style="18" bestFit="1" customWidth="1"/>
    <col min="6938" max="6938" width="13.85546875" style="18" bestFit="1" customWidth="1"/>
    <col min="6939" max="6939" width="12.85546875" style="18" customWidth="1"/>
    <col min="6940" max="6940" width="16" style="18" customWidth="1"/>
    <col min="6941" max="6941" width="11.42578125" style="18" bestFit="1" customWidth="1"/>
    <col min="6942" max="6942" width="14.85546875" style="18" bestFit="1" customWidth="1"/>
    <col min="6943" max="6943" width="13.85546875" style="18" bestFit="1" customWidth="1"/>
    <col min="6944" max="6944" width="13.85546875" style="18" customWidth="1"/>
    <col min="6945" max="6945" width="13.85546875" style="18" bestFit="1" customWidth="1"/>
    <col min="6946" max="6946" width="16" style="18" customWidth="1"/>
    <col min="6947" max="6947" width="13" style="18" customWidth="1"/>
    <col min="6948" max="6948" width="13.42578125" style="18" bestFit="1" customWidth="1"/>
    <col min="6949" max="6949" width="10.7109375" style="18" bestFit="1" customWidth="1"/>
    <col min="6950" max="6950" width="12" style="18" bestFit="1" customWidth="1"/>
    <col min="6951" max="6951" width="14.7109375" style="18" bestFit="1" customWidth="1"/>
    <col min="6952" max="6952" width="15.28515625" style="18" customWidth="1"/>
    <col min="6953" max="6953" width="12.28515625" style="18" customWidth="1"/>
    <col min="6954" max="6954" width="8" style="18" bestFit="1" customWidth="1"/>
    <col min="6955" max="6956" width="13" style="18" bestFit="1" customWidth="1"/>
    <col min="6957" max="6957" width="8.85546875" style="18" bestFit="1" customWidth="1"/>
    <col min="6958" max="6958" width="16" style="18" customWidth="1"/>
    <col min="6959" max="6959" width="11.28515625" style="18" customWidth="1"/>
    <col min="6960" max="6960" width="13" style="18" bestFit="1" customWidth="1"/>
    <col min="6961" max="6961" width="14.42578125" style="18" customWidth="1"/>
    <col min="6962" max="6962" width="13" style="18" bestFit="1" customWidth="1"/>
    <col min="6963" max="6963" width="16" style="18" customWidth="1"/>
    <col min="6964" max="6964" width="11" style="18" bestFit="1" customWidth="1"/>
    <col min="6965" max="6965" width="12.140625" style="18" bestFit="1" customWidth="1"/>
    <col min="6966" max="6966" width="13.7109375" style="18" bestFit="1" customWidth="1"/>
    <col min="6967" max="7156" width="10.7109375" style="18"/>
    <col min="7157" max="7157" width="3.140625" style="18" bestFit="1" customWidth="1"/>
    <col min="7158" max="7158" width="17" style="18" bestFit="1" customWidth="1"/>
    <col min="7159" max="7159" width="17.7109375" style="18" customWidth="1"/>
    <col min="7160" max="7160" width="9.85546875" style="18" customWidth="1"/>
    <col min="7161" max="7161" width="10.85546875" style="18" customWidth="1"/>
    <col min="7162" max="7162" width="32.42578125" style="18" bestFit="1" customWidth="1"/>
    <col min="7163" max="7172" width="16" style="18" customWidth="1"/>
    <col min="7173" max="7173" width="14.140625" style="18" bestFit="1" customWidth="1"/>
    <col min="7174" max="7174" width="13.42578125" style="18" bestFit="1" customWidth="1"/>
    <col min="7175" max="7175" width="15.42578125" style="18" bestFit="1" customWidth="1"/>
    <col min="7176" max="7176" width="13.42578125" style="18" bestFit="1" customWidth="1"/>
    <col min="7177" max="7177" width="14.7109375" style="18" customWidth="1"/>
    <col min="7178" max="7187" width="16" style="18" customWidth="1"/>
    <col min="7188" max="7188" width="13.85546875" style="18" customWidth="1"/>
    <col min="7189" max="7189" width="13.42578125" style="18" customWidth="1"/>
    <col min="7190" max="7190" width="12.7109375" style="18" customWidth="1"/>
    <col min="7191" max="7191" width="15.7109375" style="18" bestFit="1" customWidth="1"/>
    <col min="7192" max="7192" width="14.140625" style="18" customWidth="1"/>
    <col min="7193" max="7193" width="15.85546875" style="18" bestFit="1" customWidth="1"/>
    <col min="7194" max="7194" width="13.85546875" style="18" bestFit="1" customWidth="1"/>
    <col min="7195" max="7195" width="12.85546875" style="18" customWidth="1"/>
    <col min="7196" max="7196" width="16" style="18" customWidth="1"/>
    <col min="7197" max="7197" width="11.42578125" style="18" bestFit="1" customWidth="1"/>
    <col min="7198" max="7198" width="14.85546875" style="18" bestFit="1" customWidth="1"/>
    <col min="7199" max="7199" width="13.85546875" style="18" bestFit="1" customWidth="1"/>
    <col min="7200" max="7200" width="13.85546875" style="18" customWidth="1"/>
    <col min="7201" max="7201" width="13.85546875" style="18" bestFit="1" customWidth="1"/>
    <col min="7202" max="7202" width="16" style="18" customWidth="1"/>
    <col min="7203" max="7203" width="13" style="18" customWidth="1"/>
    <col min="7204" max="7204" width="13.42578125" style="18" bestFit="1" customWidth="1"/>
    <col min="7205" max="7205" width="10.7109375" style="18" bestFit="1" customWidth="1"/>
    <col min="7206" max="7206" width="12" style="18" bestFit="1" customWidth="1"/>
    <col min="7207" max="7207" width="14.7109375" style="18" bestFit="1" customWidth="1"/>
    <col min="7208" max="7208" width="15.28515625" style="18" customWidth="1"/>
    <col min="7209" max="7209" width="12.28515625" style="18" customWidth="1"/>
    <col min="7210" max="7210" width="8" style="18" bestFit="1" customWidth="1"/>
    <col min="7211" max="7212" width="13" style="18" bestFit="1" customWidth="1"/>
    <col min="7213" max="7213" width="8.85546875" style="18" bestFit="1" customWidth="1"/>
    <col min="7214" max="7214" width="16" style="18" customWidth="1"/>
    <col min="7215" max="7215" width="11.28515625" style="18" customWidth="1"/>
    <col min="7216" max="7216" width="13" style="18" bestFit="1" customWidth="1"/>
    <col min="7217" max="7217" width="14.42578125" style="18" customWidth="1"/>
    <col min="7218" max="7218" width="13" style="18" bestFit="1" customWidth="1"/>
    <col min="7219" max="7219" width="16" style="18" customWidth="1"/>
    <col min="7220" max="7220" width="11" style="18" bestFit="1" customWidth="1"/>
    <col min="7221" max="7221" width="12.140625" style="18" bestFit="1" customWidth="1"/>
    <col min="7222" max="7222" width="13.7109375" style="18" bestFit="1" customWidth="1"/>
    <col min="7223" max="7412" width="10.7109375" style="18"/>
    <col min="7413" max="7413" width="3.140625" style="18" bestFit="1" customWidth="1"/>
    <col min="7414" max="7414" width="17" style="18" bestFit="1" customWidth="1"/>
    <col min="7415" max="7415" width="17.7109375" style="18" customWidth="1"/>
    <col min="7416" max="7416" width="9.85546875" style="18" customWidth="1"/>
    <col min="7417" max="7417" width="10.85546875" style="18" customWidth="1"/>
    <col min="7418" max="7418" width="32.42578125" style="18" bestFit="1" customWidth="1"/>
    <col min="7419" max="7428" width="16" style="18" customWidth="1"/>
    <col min="7429" max="7429" width="14.140625" style="18" bestFit="1" customWidth="1"/>
    <col min="7430" max="7430" width="13.42578125" style="18" bestFit="1" customWidth="1"/>
    <col min="7431" max="7431" width="15.42578125" style="18" bestFit="1" customWidth="1"/>
    <col min="7432" max="7432" width="13.42578125" style="18" bestFit="1" customWidth="1"/>
    <col min="7433" max="7433" width="14.7109375" style="18" customWidth="1"/>
    <col min="7434" max="7443" width="16" style="18" customWidth="1"/>
    <col min="7444" max="7444" width="13.85546875" style="18" customWidth="1"/>
    <col min="7445" max="7445" width="13.42578125" style="18" customWidth="1"/>
    <col min="7446" max="7446" width="12.7109375" style="18" customWidth="1"/>
    <col min="7447" max="7447" width="15.7109375" style="18" bestFit="1" customWidth="1"/>
    <col min="7448" max="7448" width="14.140625" style="18" customWidth="1"/>
    <col min="7449" max="7449" width="15.85546875" style="18" bestFit="1" customWidth="1"/>
    <col min="7450" max="7450" width="13.85546875" style="18" bestFit="1" customWidth="1"/>
    <col min="7451" max="7451" width="12.85546875" style="18" customWidth="1"/>
    <col min="7452" max="7452" width="16" style="18" customWidth="1"/>
    <col min="7453" max="7453" width="11.42578125" style="18" bestFit="1" customWidth="1"/>
    <col min="7454" max="7454" width="14.85546875" style="18" bestFit="1" customWidth="1"/>
    <col min="7455" max="7455" width="13.85546875" style="18" bestFit="1" customWidth="1"/>
    <col min="7456" max="7456" width="13.85546875" style="18" customWidth="1"/>
    <col min="7457" max="7457" width="13.85546875" style="18" bestFit="1" customWidth="1"/>
    <col min="7458" max="7458" width="16" style="18" customWidth="1"/>
    <col min="7459" max="7459" width="13" style="18" customWidth="1"/>
    <col min="7460" max="7460" width="13.42578125" style="18" bestFit="1" customWidth="1"/>
    <col min="7461" max="7461" width="10.7109375" style="18" bestFit="1" customWidth="1"/>
    <col min="7462" max="7462" width="12" style="18" bestFit="1" customWidth="1"/>
    <col min="7463" max="7463" width="14.7109375" style="18" bestFit="1" customWidth="1"/>
    <col min="7464" max="7464" width="15.28515625" style="18" customWidth="1"/>
    <col min="7465" max="7465" width="12.28515625" style="18" customWidth="1"/>
    <col min="7466" max="7466" width="8" style="18" bestFit="1" customWidth="1"/>
    <col min="7467" max="7468" width="13" style="18" bestFit="1" customWidth="1"/>
    <col min="7469" max="7469" width="8.85546875" style="18" bestFit="1" customWidth="1"/>
    <col min="7470" max="7470" width="16" style="18" customWidth="1"/>
    <col min="7471" max="7471" width="11.28515625" style="18" customWidth="1"/>
    <col min="7472" max="7472" width="13" style="18" bestFit="1" customWidth="1"/>
    <col min="7473" max="7473" width="14.42578125" style="18" customWidth="1"/>
    <col min="7474" max="7474" width="13" style="18" bestFit="1" customWidth="1"/>
    <col min="7475" max="7475" width="16" style="18" customWidth="1"/>
    <col min="7476" max="7476" width="11" style="18" bestFit="1" customWidth="1"/>
    <col min="7477" max="7477" width="12.140625" style="18" bestFit="1" customWidth="1"/>
    <col min="7478" max="7478" width="13.7109375" style="18" bestFit="1" customWidth="1"/>
    <col min="7479" max="7668" width="10.7109375" style="18"/>
    <col min="7669" max="7669" width="3.140625" style="18" bestFit="1" customWidth="1"/>
    <col min="7670" max="7670" width="17" style="18" bestFit="1" customWidth="1"/>
    <col min="7671" max="7671" width="17.7109375" style="18" customWidth="1"/>
    <col min="7672" max="7672" width="9.85546875" style="18" customWidth="1"/>
    <col min="7673" max="7673" width="10.85546875" style="18" customWidth="1"/>
    <col min="7674" max="7674" width="32.42578125" style="18" bestFit="1" customWidth="1"/>
    <col min="7675" max="7684" width="16" style="18" customWidth="1"/>
    <col min="7685" max="7685" width="14.140625" style="18" bestFit="1" customWidth="1"/>
    <col min="7686" max="7686" width="13.42578125" style="18" bestFit="1" customWidth="1"/>
    <col min="7687" max="7687" width="15.42578125" style="18" bestFit="1" customWidth="1"/>
    <col min="7688" max="7688" width="13.42578125" style="18" bestFit="1" customWidth="1"/>
    <col min="7689" max="7689" width="14.7109375" style="18" customWidth="1"/>
    <col min="7690" max="7699" width="16" style="18" customWidth="1"/>
    <col min="7700" max="7700" width="13.85546875" style="18" customWidth="1"/>
    <col min="7701" max="7701" width="13.42578125" style="18" customWidth="1"/>
    <col min="7702" max="7702" width="12.7109375" style="18" customWidth="1"/>
    <col min="7703" max="7703" width="15.7109375" style="18" bestFit="1" customWidth="1"/>
    <col min="7704" max="7704" width="14.140625" style="18" customWidth="1"/>
    <col min="7705" max="7705" width="15.85546875" style="18" bestFit="1" customWidth="1"/>
    <col min="7706" max="7706" width="13.85546875" style="18" bestFit="1" customWidth="1"/>
    <col min="7707" max="7707" width="12.85546875" style="18" customWidth="1"/>
    <col min="7708" max="7708" width="16" style="18" customWidth="1"/>
    <col min="7709" max="7709" width="11.42578125" style="18" bestFit="1" customWidth="1"/>
    <col min="7710" max="7710" width="14.85546875" style="18" bestFit="1" customWidth="1"/>
    <col min="7711" max="7711" width="13.85546875" style="18" bestFit="1" customWidth="1"/>
    <col min="7712" max="7712" width="13.85546875" style="18" customWidth="1"/>
    <col min="7713" max="7713" width="13.85546875" style="18" bestFit="1" customWidth="1"/>
    <col min="7714" max="7714" width="16" style="18" customWidth="1"/>
    <col min="7715" max="7715" width="13" style="18" customWidth="1"/>
    <col min="7716" max="7716" width="13.42578125" style="18" bestFit="1" customWidth="1"/>
    <col min="7717" max="7717" width="10.7109375" style="18" bestFit="1" customWidth="1"/>
    <col min="7718" max="7718" width="12" style="18" bestFit="1" customWidth="1"/>
    <col min="7719" max="7719" width="14.7109375" style="18" bestFit="1" customWidth="1"/>
    <col min="7720" max="7720" width="15.28515625" style="18" customWidth="1"/>
    <col min="7721" max="7721" width="12.28515625" style="18" customWidth="1"/>
    <col min="7722" max="7722" width="8" style="18" bestFit="1" customWidth="1"/>
    <col min="7723" max="7724" width="13" style="18" bestFit="1" customWidth="1"/>
    <col min="7725" max="7725" width="8.85546875" style="18" bestFit="1" customWidth="1"/>
    <col min="7726" max="7726" width="16" style="18" customWidth="1"/>
    <col min="7727" max="7727" width="11.28515625" style="18" customWidth="1"/>
    <col min="7728" max="7728" width="13" style="18" bestFit="1" customWidth="1"/>
    <col min="7729" max="7729" width="14.42578125" style="18" customWidth="1"/>
    <col min="7730" max="7730" width="13" style="18" bestFit="1" customWidth="1"/>
    <col min="7731" max="7731" width="16" style="18" customWidth="1"/>
    <col min="7732" max="7732" width="11" style="18" bestFit="1" customWidth="1"/>
    <col min="7733" max="7733" width="12.140625" style="18" bestFit="1" customWidth="1"/>
    <col min="7734" max="7734" width="13.7109375" style="18" bestFit="1" customWidth="1"/>
    <col min="7735" max="7924" width="10.7109375" style="18"/>
    <col min="7925" max="7925" width="3.140625" style="18" bestFit="1" customWidth="1"/>
    <col min="7926" max="7926" width="17" style="18" bestFit="1" customWidth="1"/>
    <col min="7927" max="7927" width="17.7109375" style="18" customWidth="1"/>
    <col min="7928" max="7928" width="9.85546875" style="18" customWidth="1"/>
    <col min="7929" max="7929" width="10.85546875" style="18" customWidth="1"/>
    <col min="7930" max="7930" width="32.42578125" style="18" bestFit="1" customWidth="1"/>
    <col min="7931" max="7940" width="16" style="18" customWidth="1"/>
    <col min="7941" max="7941" width="14.140625" style="18" bestFit="1" customWidth="1"/>
    <col min="7942" max="7942" width="13.42578125" style="18" bestFit="1" customWidth="1"/>
    <col min="7943" max="7943" width="15.42578125" style="18" bestFit="1" customWidth="1"/>
    <col min="7944" max="7944" width="13.42578125" style="18" bestFit="1" customWidth="1"/>
    <col min="7945" max="7945" width="14.7109375" style="18" customWidth="1"/>
    <col min="7946" max="7955" width="16" style="18" customWidth="1"/>
    <col min="7956" max="7956" width="13.85546875" style="18" customWidth="1"/>
    <col min="7957" max="7957" width="13.42578125" style="18" customWidth="1"/>
    <col min="7958" max="7958" width="12.7109375" style="18" customWidth="1"/>
    <col min="7959" max="7959" width="15.7109375" style="18" bestFit="1" customWidth="1"/>
    <col min="7960" max="7960" width="14.140625" style="18" customWidth="1"/>
    <col min="7961" max="7961" width="15.85546875" style="18" bestFit="1" customWidth="1"/>
    <col min="7962" max="7962" width="13.85546875" style="18" bestFit="1" customWidth="1"/>
    <col min="7963" max="7963" width="12.85546875" style="18" customWidth="1"/>
    <col min="7964" max="7964" width="16" style="18" customWidth="1"/>
    <col min="7965" max="7965" width="11.42578125" style="18" bestFit="1" customWidth="1"/>
    <col min="7966" max="7966" width="14.85546875" style="18" bestFit="1" customWidth="1"/>
    <col min="7967" max="7967" width="13.85546875" style="18" bestFit="1" customWidth="1"/>
    <col min="7968" max="7968" width="13.85546875" style="18" customWidth="1"/>
    <col min="7969" max="7969" width="13.85546875" style="18" bestFit="1" customWidth="1"/>
    <col min="7970" max="7970" width="16" style="18" customWidth="1"/>
    <col min="7971" max="7971" width="13" style="18" customWidth="1"/>
    <col min="7972" max="7972" width="13.42578125" style="18" bestFit="1" customWidth="1"/>
    <col min="7973" max="7973" width="10.7109375" style="18" bestFit="1" customWidth="1"/>
    <col min="7974" max="7974" width="12" style="18" bestFit="1" customWidth="1"/>
    <col min="7975" max="7975" width="14.7109375" style="18" bestFit="1" customWidth="1"/>
    <col min="7976" max="7976" width="15.28515625" style="18" customWidth="1"/>
    <col min="7977" max="7977" width="12.28515625" style="18" customWidth="1"/>
    <col min="7978" max="7978" width="8" style="18" bestFit="1" customWidth="1"/>
    <col min="7979" max="7980" width="13" style="18" bestFit="1" customWidth="1"/>
    <col min="7981" max="7981" width="8.85546875" style="18" bestFit="1" customWidth="1"/>
    <col min="7982" max="7982" width="16" style="18" customWidth="1"/>
    <col min="7983" max="7983" width="11.28515625" style="18" customWidth="1"/>
    <col min="7984" max="7984" width="13" style="18" bestFit="1" customWidth="1"/>
    <col min="7985" max="7985" width="14.42578125" style="18" customWidth="1"/>
    <col min="7986" max="7986" width="13" style="18" bestFit="1" customWidth="1"/>
    <col min="7987" max="7987" width="16" style="18" customWidth="1"/>
    <col min="7988" max="7988" width="11" style="18" bestFit="1" customWidth="1"/>
    <col min="7989" max="7989" width="12.140625" style="18" bestFit="1" customWidth="1"/>
    <col min="7990" max="7990" width="13.7109375" style="18" bestFit="1" customWidth="1"/>
    <col min="7991" max="8180" width="10.7109375" style="18"/>
    <col min="8181" max="8181" width="3.140625" style="18" bestFit="1" customWidth="1"/>
    <col min="8182" max="8182" width="17" style="18" bestFit="1" customWidth="1"/>
    <col min="8183" max="8183" width="17.7109375" style="18" customWidth="1"/>
    <col min="8184" max="8184" width="9.85546875" style="18" customWidth="1"/>
    <col min="8185" max="8185" width="10.85546875" style="18" customWidth="1"/>
    <col min="8186" max="8186" width="32.42578125" style="18" bestFit="1" customWidth="1"/>
    <col min="8187" max="8196" width="16" style="18" customWidth="1"/>
    <col min="8197" max="8197" width="14.140625" style="18" bestFit="1" customWidth="1"/>
    <col min="8198" max="8198" width="13.42578125" style="18" bestFit="1" customWidth="1"/>
    <col min="8199" max="8199" width="15.42578125" style="18" bestFit="1" customWidth="1"/>
    <col min="8200" max="8200" width="13.42578125" style="18" bestFit="1" customWidth="1"/>
    <col min="8201" max="8201" width="14.7109375" style="18" customWidth="1"/>
    <col min="8202" max="8211" width="16" style="18" customWidth="1"/>
    <col min="8212" max="8212" width="13.85546875" style="18" customWidth="1"/>
    <col min="8213" max="8213" width="13.42578125" style="18" customWidth="1"/>
    <col min="8214" max="8214" width="12.7109375" style="18" customWidth="1"/>
    <col min="8215" max="8215" width="15.7109375" style="18" bestFit="1" customWidth="1"/>
    <col min="8216" max="8216" width="14.140625" style="18" customWidth="1"/>
    <col min="8217" max="8217" width="15.85546875" style="18" bestFit="1" customWidth="1"/>
    <col min="8218" max="8218" width="13.85546875" style="18" bestFit="1" customWidth="1"/>
    <col min="8219" max="8219" width="12.85546875" style="18" customWidth="1"/>
    <col min="8220" max="8220" width="16" style="18" customWidth="1"/>
    <col min="8221" max="8221" width="11.42578125" style="18" bestFit="1" customWidth="1"/>
    <col min="8222" max="8222" width="14.85546875" style="18" bestFit="1" customWidth="1"/>
    <col min="8223" max="8223" width="13.85546875" style="18" bestFit="1" customWidth="1"/>
    <col min="8224" max="8224" width="13.85546875" style="18" customWidth="1"/>
    <col min="8225" max="8225" width="13.85546875" style="18" bestFit="1" customWidth="1"/>
    <col min="8226" max="8226" width="16" style="18" customWidth="1"/>
    <col min="8227" max="8227" width="13" style="18" customWidth="1"/>
    <col min="8228" max="8228" width="13.42578125" style="18" bestFit="1" customWidth="1"/>
    <col min="8229" max="8229" width="10.7109375" style="18" bestFit="1" customWidth="1"/>
    <col min="8230" max="8230" width="12" style="18" bestFit="1" customWidth="1"/>
    <col min="8231" max="8231" width="14.7109375" style="18" bestFit="1" customWidth="1"/>
    <col min="8232" max="8232" width="15.28515625" style="18" customWidth="1"/>
    <col min="8233" max="8233" width="12.28515625" style="18" customWidth="1"/>
    <col min="8234" max="8234" width="8" style="18" bestFit="1" customWidth="1"/>
    <col min="8235" max="8236" width="13" style="18" bestFit="1" customWidth="1"/>
    <col min="8237" max="8237" width="8.85546875" style="18" bestFit="1" customWidth="1"/>
    <col min="8238" max="8238" width="16" style="18" customWidth="1"/>
    <col min="8239" max="8239" width="11.28515625" style="18" customWidth="1"/>
    <col min="8240" max="8240" width="13" style="18" bestFit="1" customWidth="1"/>
    <col min="8241" max="8241" width="14.42578125" style="18" customWidth="1"/>
    <col min="8242" max="8242" width="13" style="18" bestFit="1" customWidth="1"/>
    <col min="8243" max="8243" width="16" style="18" customWidth="1"/>
    <col min="8244" max="8244" width="11" style="18" bestFit="1" customWidth="1"/>
    <col min="8245" max="8245" width="12.140625" style="18" bestFit="1" customWidth="1"/>
    <col min="8246" max="8246" width="13.7109375" style="18" bestFit="1" customWidth="1"/>
    <col min="8247" max="8436" width="10.7109375" style="18"/>
    <col min="8437" max="8437" width="3.140625" style="18" bestFit="1" customWidth="1"/>
    <col min="8438" max="8438" width="17" style="18" bestFit="1" customWidth="1"/>
    <col min="8439" max="8439" width="17.7109375" style="18" customWidth="1"/>
    <col min="8440" max="8440" width="9.85546875" style="18" customWidth="1"/>
    <col min="8441" max="8441" width="10.85546875" style="18" customWidth="1"/>
    <col min="8442" max="8442" width="32.42578125" style="18" bestFit="1" customWidth="1"/>
    <col min="8443" max="8452" width="16" style="18" customWidth="1"/>
    <col min="8453" max="8453" width="14.140625" style="18" bestFit="1" customWidth="1"/>
    <col min="8454" max="8454" width="13.42578125" style="18" bestFit="1" customWidth="1"/>
    <col min="8455" max="8455" width="15.42578125" style="18" bestFit="1" customWidth="1"/>
    <col min="8456" max="8456" width="13.42578125" style="18" bestFit="1" customWidth="1"/>
    <col min="8457" max="8457" width="14.7109375" style="18" customWidth="1"/>
    <col min="8458" max="8467" width="16" style="18" customWidth="1"/>
    <col min="8468" max="8468" width="13.85546875" style="18" customWidth="1"/>
    <col min="8469" max="8469" width="13.42578125" style="18" customWidth="1"/>
    <col min="8470" max="8470" width="12.7109375" style="18" customWidth="1"/>
    <col min="8471" max="8471" width="15.7109375" style="18" bestFit="1" customWidth="1"/>
    <col min="8472" max="8472" width="14.140625" style="18" customWidth="1"/>
    <col min="8473" max="8473" width="15.85546875" style="18" bestFit="1" customWidth="1"/>
    <col min="8474" max="8474" width="13.85546875" style="18" bestFit="1" customWidth="1"/>
    <col min="8475" max="8475" width="12.85546875" style="18" customWidth="1"/>
    <col min="8476" max="8476" width="16" style="18" customWidth="1"/>
    <col min="8477" max="8477" width="11.42578125" style="18" bestFit="1" customWidth="1"/>
    <col min="8478" max="8478" width="14.85546875" style="18" bestFit="1" customWidth="1"/>
    <col min="8479" max="8479" width="13.85546875" style="18" bestFit="1" customWidth="1"/>
    <col min="8480" max="8480" width="13.85546875" style="18" customWidth="1"/>
    <col min="8481" max="8481" width="13.85546875" style="18" bestFit="1" customWidth="1"/>
    <col min="8482" max="8482" width="16" style="18" customWidth="1"/>
    <col min="8483" max="8483" width="13" style="18" customWidth="1"/>
    <col min="8484" max="8484" width="13.42578125" style="18" bestFit="1" customWidth="1"/>
    <col min="8485" max="8485" width="10.7109375" style="18" bestFit="1" customWidth="1"/>
    <col min="8486" max="8486" width="12" style="18" bestFit="1" customWidth="1"/>
    <col min="8487" max="8487" width="14.7109375" style="18" bestFit="1" customWidth="1"/>
    <col min="8488" max="8488" width="15.28515625" style="18" customWidth="1"/>
    <col min="8489" max="8489" width="12.28515625" style="18" customWidth="1"/>
    <col min="8490" max="8490" width="8" style="18" bestFit="1" customWidth="1"/>
    <col min="8491" max="8492" width="13" style="18" bestFit="1" customWidth="1"/>
    <col min="8493" max="8493" width="8.85546875" style="18" bestFit="1" customWidth="1"/>
    <col min="8494" max="8494" width="16" style="18" customWidth="1"/>
    <col min="8495" max="8495" width="11.28515625" style="18" customWidth="1"/>
    <col min="8496" max="8496" width="13" style="18" bestFit="1" customWidth="1"/>
    <col min="8497" max="8497" width="14.42578125" style="18" customWidth="1"/>
    <col min="8498" max="8498" width="13" style="18" bestFit="1" customWidth="1"/>
    <col min="8499" max="8499" width="16" style="18" customWidth="1"/>
    <col min="8500" max="8500" width="11" style="18" bestFit="1" customWidth="1"/>
    <col min="8501" max="8501" width="12.140625" style="18" bestFit="1" customWidth="1"/>
    <col min="8502" max="8502" width="13.7109375" style="18" bestFit="1" customWidth="1"/>
    <col min="8503" max="8692" width="10.7109375" style="18"/>
    <col min="8693" max="8693" width="3.140625" style="18" bestFit="1" customWidth="1"/>
    <col min="8694" max="8694" width="17" style="18" bestFit="1" customWidth="1"/>
    <col min="8695" max="8695" width="17.7109375" style="18" customWidth="1"/>
    <col min="8696" max="8696" width="9.85546875" style="18" customWidth="1"/>
    <col min="8697" max="8697" width="10.85546875" style="18" customWidth="1"/>
    <col min="8698" max="8698" width="32.42578125" style="18" bestFit="1" customWidth="1"/>
    <col min="8699" max="8708" width="16" style="18" customWidth="1"/>
    <col min="8709" max="8709" width="14.140625" style="18" bestFit="1" customWidth="1"/>
    <col min="8710" max="8710" width="13.42578125" style="18" bestFit="1" customWidth="1"/>
    <col min="8711" max="8711" width="15.42578125" style="18" bestFit="1" customWidth="1"/>
    <col min="8712" max="8712" width="13.42578125" style="18" bestFit="1" customWidth="1"/>
    <col min="8713" max="8713" width="14.7109375" style="18" customWidth="1"/>
    <col min="8714" max="8723" width="16" style="18" customWidth="1"/>
    <col min="8724" max="8724" width="13.85546875" style="18" customWidth="1"/>
    <col min="8725" max="8725" width="13.42578125" style="18" customWidth="1"/>
    <col min="8726" max="8726" width="12.7109375" style="18" customWidth="1"/>
    <col min="8727" max="8727" width="15.7109375" style="18" bestFit="1" customWidth="1"/>
    <col min="8728" max="8728" width="14.140625" style="18" customWidth="1"/>
    <col min="8729" max="8729" width="15.85546875" style="18" bestFit="1" customWidth="1"/>
    <col min="8730" max="8730" width="13.85546875" style="18" bestFit="1" customWidth="1"/>
    <col min="8731" max="8731" width="12.85546875" style="18" customWidth="1"/>
    <col min="8732" max="8732" width="16" style="18" customWidth="1"/>
    <col min="8733" max="8733" width="11.42578125" style="18" bestFit="1" customWidth="1"/>
    <col min="8734" max="8734" width="14.85546875" style="18" bestFit="1" customWidth="1"/>
    <col min="8735" max="8735" width="13.85546875" style="18" bestFit="1" customWidth="1"/>
    <col min="8736" max="8736" width="13.85546875" style="18" customWidth="1"/>
    <col min="8737" max="8737" width="13.85546875" style="18" bestFit="1" customWidth="1"/>
    <col min="8738" max="8738" width="16" style="18" customWidth="1"/>
    <col min="8739" max="8739" width="13" style="18" customWidth="1"/>
    <col min="8740" max="8740" width="13.42578125" style="18" bestFit="1" customWidth="1"/>
    <col min="8741" max="8741" width="10.7109375" style="18" bestFit="1" customWidth="1"/>
    <col min="8742" max="8742" width="12" style="18" bestFit="1" customWidth="1"/>
    <col min="8743" max="8743" width="14.7109375" style="18" bestFit="1" customWidth="1"/>
    <col min="8744" max="8744" width="15.28515625" style="18" customWidth="1"/>
    <col min="8745" max="8745" width="12.28515625" style="18" customWidth="1"/>
    <col min="8746" max="8746" width="8" style="18" bestFit="1" customWidth="1"/>
    <col min="8747" max="8748" width="13" style="18" bestFit="1" customWidth="1"/>
    <col min="8749" max="8749" width="8.85546875" style="18" bestFit="1" customWidth="1"/>
    <col min="8750" max="8750" width="16" style="18" customWidth="1"/>
    <col min="8751" max="8751" width="11.28515625" style="18" customWidth="1"/>
    <col min="8752" max="8752" width="13" style="18" bestFit="1" customWidth="1"/>
    <col min="8753" max="8753" width="14.42578125" style="18" customWidth="1"/>
    <col min="8754" max="8754" width="13" style="18" bestFit="1" customWidth="1"/>
    <col min="8755" max="8755" width="16" style="18" customWidth="1"/>
    <col min="8756" max="8756" width="11" style="18" bestFit="1" customWidth="1"/>
    <col min="8757" max="8757" width="12.140625" style="18" bestFit="1" customWidth="1"/>
    <col min="8758" max="8758" width="13.7109375" style="18" bestFit="1" customWidth="1"/>
    <col min="8759" max="8948" width="10.7109375" style="18"/>
    <col min="8949" max="8949" width="3.140625" style="18" bestFit="1" customWidth="1"/>
    <col min="8950" max="8950" width="17" style="18" bestFit="1" customWidth="1"/>
    <col min="8951" max="8951" width="17.7109375" style="18" customWidth="1"/>
    <col min="8952" max="8952" width="9.85546875" style="18" customWidth="1"/>
    <col min="8953" max="8953" width="10.85546875" style="18" customWidth="1"/>
    <col min="8954" max="8954" width="32.42578125" style="18" bestFit="1" customWidth="1"/>
    <col min="8955" max="8964" width="16" style="18" customWidth="1"/>
    <col min="8965" max="8965" width="14.140625" style="18" bestFit="1" customWidth="1"/>
    <col min="8966" max="8966" width="13.42578125" style="18" bestFit="1" customWidth="1"/>
    <col min="8967" max="8967" width="15.42578125" style="18" bestFit="1" customWidth="1"/>
    <col min="8968" max="8968" width="13.42578125" style="18" bestFit="1" customWidth="1"/>
    <col min="8969" max="8969" width="14.7109375" style="18" customWidth="1"/>
    <col min="8970" max="8979" width="16" style="18" customWidth="1"/>
    <col min="8980" max="8980" width="13.85546875" style="18" customWidth="1"/>
    <col min="8981" max="8981" width="13.42578125" style="18" customWidth="1"/>
    <col min="8982" max="8982" width="12.7109375" style="18" customWidth="1"/>
    <col min="8983" max="8983" width="15.7109375" style="18" bestFit="1" customWidth="1"/>
    <col min="8984" max="8984" width="14.140625" style="18" customWidth="1"/>
    <col min="8985" max="8985" width="15.85546875" style="18" bestFit="1" customWidth="1"/>
    <col min="8986" max="8986" width="13.85546875" style="18" bestFit="1" customWidth="1"/>
    <col min="8987" max="8987" width="12.85546875" style="18" customWidth="1"/>
    <col min="8988" max="8988" width="16" style="18" customWidth="1"/>
    <col min="8989" max="8989" width="11.42578125" style="18" bestFit="1" customWidth="1"/>
    <col min="8990" max="8990" width="14.85546875" style="18" bestFit="1" customWidth="1"/>
    <col min="8991" max="8991" width="13.85546875" style="18" bestFit="1" customWidth="1"/>
    <col min="8992" max="8992" width="13.85546875" style="18" customWidth="1"/>
    <col min="8993" max="8993" width="13.85546875" style="18" bestFit="1" customWidth="1"/>
    <col min="8994" max="8994" width="16" style="18" customWidth="1"/>
    <col min="8995" max="8995" width="13" style="18" customWidth="1"/>
    <col min="8996" max="8996" width="13.42578125" style="18" bestFit="1" customWidth="1"/>
    <col min="8997" max="8997" width="10.7109375" style="18" bestFit="1" customWidth="1"/>
    <col min="8998" max="8998" width="12" style="18" bestFit="1" customWidth="1"/>
    <col min="8999" max="8999" width="14.7109375" style="18" bestFit="1" customWidth="1"/>
    <col min="9000" max="9000" width="15.28515625" style="18" customWidth="1"/>
    <col min="9001" max="9001" width="12.28515625" style="18" customWidth="1"/>
    <col min="9002" max="9002" width="8" style="18" bestFit="1" customWidth="1"/>
    <col min="9003" max="9004" width="13" style="18" bestFit="1" customWidth="1"/>
    <col min="9005" max="9005" width="8.85546875" style="18" bestFit="1" customWidth="1"/>
    <col min="9006" max="9006" width="16" style="18" customWidth="1"/>
    <col min="9007" max="9007" width="11.28515625" style="18" customWidth="1"/>
    <col min="9008" max="9008" width="13" style="18" bestFit="1" customWidth="1"/>
    <col min="9009" max="9009" width="14.42578125" style="18" customWidth="1"/>
    <col min="9010" max="9010" width="13" style="18" bestFit="1" customWidth="1"/>
    <col min="9011" max="9011" width="16" style="18" customWidth="1"/>
    <col min="9012" max="9012" width="11" style="18" bestFit="1" customWidth="1"/>
    <col min="9013" max="9013" width="12.140625" style="18" bestFit="1" customWidth="1"/>
    <col min="9014" max="9014" width="13.7109375" style="18" bestFit="1" customWidth="1"/>
    <col min="9015" max="9204" width="10.7109375" style="18"/>
    <col min="9205" max="9205" width="3.140625" style="18" bestFit="1" customWidth="1"/>
    <col min="9206" max="9206" width="17" style="18" bestFit="1" customWidth="1"/>
    <col min="9207" max="9207" width="17.7109375" style="18" customWidth="1"/>
    <col min="9208" max="9208" width="9.85546875" style="18" customWidth="1"/>
    <col min="9209" max="9209" width="10.85546875" style="18" customWidth="1"/>
    <col min="9210" max="9210" width="32.42578125" style="18" bestFit="1" customWidth="1"/>
    <col min="9211" max="9220" width="16" style="18" customWidth="1"/>
    <col min="9221" max="9221" width="14.140625" style="18" bestFit="1" customWidth="1"/>
    <col min="9222" max="9222" width="13.42578125" style="18" bestFit="1" customWidth="1"/>
    <col min="9223" max="9223" width="15.42578125" style="18" bestFit="1" customWidth="1"/>
    <col min="9224" max="9224" width="13.42578125" style="18" bestFit="1" customWidth="1"/>
    <col min="9225" max="9225" width="14.7109375" style="18" customWidth="1"/>
    <col min="9226" max="9235" width="16" style="18" customWidth="1"/>
    <col min="9236" max="9236" width="13.85546875" style="18" customWidth="1"/>
    <col min="9237" max="9237" width="13.42578125" style="18" customWidth="1"/>
    <col min="9238" max="9238" width="12.7109375" style="18" customWidth="1"/>
    <col min="9239" max="9239" width="15.7109375" style="18" bestFit="1" customWidth="1"/>
    <col min="9240" max="9240" width="14.140625" style="18" customWidth="1"/>
    <col min="9241" max="9241" width="15.85546875" style="18" bestFit="1" customWidth="1"/>
    <col min="9242" max="9242" width="13.85546875" style="18" bestFit="1" customWidth="1"/>
    <col min="9243" max="9243" width="12.85546875" style="18" customWidth="1"/>
    <col min="9244" max="9244" width="16" style="18" customWidth="1"/>
    <col min="9245" max="9245" width="11.42578125" style="18" bestFit="1" customWidth="1"/>
    <col min="9246" max="9246" width="14.85546875" style="18" bestFit="1" customWidth="1"/>
    <col min="9247" max="9247" width="13.85546875" style="18" bestFit="1" customWidth="1"/>
    <col min="9248" max="9248" width="13.85546875" style="18" customWidth="1"/>
    <col min="9249" max="9249" width="13.85546875" style="18" bestFit="1" customWidth="1"/>
    <col min="9250" max="9250" width="16" style="18" customWidth="1"/>
    <col min="9251" max="9251" width="13" style="18" customWidth="1"/>
    <col min="9252" max="9252" width="13.42578125" style="18" bestFit="1" customWidth="1"/>
    <col min="9253" max="9253" width="10.7109375" style="18" bestFit="1" customWidth="1"/>
    <col min="9254" max="9254" width="12" style="18" bestFit="1" customWidth="1"/>
    <col min="9255" max="9255" width="14.7109375" style="18" bestFit="1" customWidth="1"/>
    <col min="9256" max="9256" width="15.28515625" style="18" customWidth="1"/>
    <col min="9257" max="9257" width="12.28515625" style="18" customWidth="1"/>
    <col min="9258" max="9258" width="8" style="18" bestFit="1" customWidth="1"/>
    <col min="9259" max="9260" width="13" style="18" bestFit="1" customWidth="1"/>
    <col min="9261" max="9261" width="8.85546875" style="18" bestFit="1" customWidth="1"/>
    <col min="9262" max="9262" width="16" style="18" customWidth="1"/>
    <col min="9263" max="9263" width="11.28515625" style="18" customWidth="1"/>
    <col min="9264" max="9264" width="13" style="18" bestFit="1" customWidth="1"/>
    <col min="9265" max="9265" width="14.42578125" style="18" customWidth="1"/>
    <col min="9266" max="9266" width="13" style="18" bestFit="1" customWidth="1"/>
    <col min="9267" max="9267" width="16" style="18" customWidth="1"/>
    <col min="9268" max="9268" width="11" style="18" bestFit="1" customWidth="1"/>
    <col min="9269" max="9269" width="12.140625" style="18" bestFit="1" customWidth="1"/>
    <col min="9270" max="9270" width="13.7109375" style="18" bestFit="1" customWidth="1"/>
    <col min="9271" max="9460" width="10.7109375" style="18"/>
    <col min="9461" max="9461" width="3.140625" style="18" bestFit="1" customWidth="1"/>
    <col min="9462" max="9462" width="17" style="18" bestFit="1" customWidth="1"/>
    <col min="9463" max="9463" width="17.7109375" style="18" customWidth="1"/>
    <col min="9464" max="9464" width="9.85546875" style="18" customWidth="1"/>
    <col min="9465" max="9465" width="10.85546875" style="18" customWidth="1"/>
    <col min="9466" max="9466" width="32.42578125" style="18" bestFit="1" customWidth="1"/>
    <col min="9467" max="9476" width="16" style="18" customWidth="1"/>
    <col min="9477" max="9477" width="14.140625" style="18" bestFit="1" customWidth="1"/>
    <col min="9478" max="9478" width="13.42578125" style="18" bestFit="1" customWidth="1"/>
    <col min="9479" max="9479" width="15.42578125" style="18" bestFit="1" customWidth="1"/>
    <col min="9480" max="9480" width="13.42578125" style="18" bestFit="1" customWidth="1"/>
    <col min="9481" max="9481" width="14.7109375" style="18" customWidth="1"/>
    <col min="9482" max="9491" width="16" style="18" customWidth="1"/>
    <col min="9492" max="9492" width="13.85546875" style="18" customWidth="1"/>
    <col min="9493" max="9493" width="13.42578125" style="18" customWidth="1"/>
    <col min="9494" max="9494" width="12.7109375" style="18" customWidth="1"/>
    <col min="9495" max="9495" width="15.7109375" style="18" bestFit="1" customWidth="1"/>
    <col min="9496" max="9496" width="14.140625" style="18" customWidth="1"/>
    <col min="9497" max="9497" width="15.85546875" style="18" bestFit="1" customWidth="1"/>
    <col min="9498" max="9498" width="13.85546875" style="18" bestFit="1" customWidth="1"/>
    <col min="9499" max="9499" width="12.85546875" style="18" customWidth="1"/>
    <col min="9500" max="9500" width="16" style="18" customWidth="1"/>
    <col min="9501" max="9501" width="11.42578125" style="18" bestFit="1" customWidth="1"/>
    <col min="9502" max="9502" width="14.85546875" style="18" bestFit="1" customWidth="1"/>
    <col min="9503" max="9503" width="13.85546875" style="18" bestFit="1" customWidth="1"/>
    <col min="9504" max="9504" width="13.85546875" style="18" customWidth="1"/>
    <col min="9505" max="9505" width="13.85546875" style="18" bestFit="1" customWidth="1"/>
    <col min="9506" max="9506" width="16" style="18" customWidth="1"/>
    <col min="9507" max="9507" width="13" style="18" customWidth="1"/>
    <col min="9508" max="9508" width="13.42578125" style="18" bestFit="1" customWidth="1"/>
    <col min="9509" max="9509" width="10.7109375" style="18" bestFit="1" customWidth="1"/>
    <col min="9510" max="9510" width="12" style="18" bestFit="1" customWidth="1"/>
    <col min="9511" max="9511" width="14.7109375" style="18" bestFit="1" customWidth="1"/>
    <col min="9512" max="9512" width="15.28515625" style="18" customWidth="1"/>
    <col min="9513" max="9513" width="12.28515625" style="18" customWidth="1"/>
    <col min="9514" max="9514" width="8" style="18" bestFit="1" customWidth="1"/>
    <col min="9515" max="9516" width="13" style="18" bestFit="1" customWidth="1"/>
    <col min="9517" max="9517" width="8.85546875" style="18" bestFit="1" customWidth="1"/>
    <col min="9518" max="9518" width="16" style="18" customWidth="1"/>
    <col min="9519" max="9519" width="11.28515625" style="18" customWidth="1"/>
    <col min="9520" max="9520" width="13" style="18" bestFit="1" customWidth="1"/>
    <col min="9521" max="9521" width="14.42578125" style="18" customWidth="1"/>
    <col min="9522" max="9522" width="13" style="18" bestFit="1" customWidth="1"/>
    <col min="9523" max="9523" width="16" style="18" customWidth="1"/>
    <col min="9524" max="9524" width="11" style="18" bestFit="1" customWidth="1"/>
    <col min="9525" max="9525" width="12.140625" style="18" bestFit="1" customWidth="1"/>
    <col min="9526" max="9526" width="13.7109375" style="18" bestFit="1" customWidth="1"/>
    <col min="9527" max="9716" width="10.7109375" style="18"/>
    <col min="9717" max="9717" width="3.140625" style="18" bestFit="1" customWidth="1"/>
    <col min="9718" max="9718" width="17" style="18" bestFit="1" customWidth="1"/>
    <col min="9719" max="9719" width="17.7109375" style="18" customWidth="1"/>
    <col min="9720" max="9720" width="9.85546875" style="18" customWidth="1"/>
    <col min="9721" max="9721" width="10.85546875" style="18" customWidth="1"/>
    <col min="9722" max="9722" width="32.42578125" style="18" bestFit="1" customWidth="1"/>
    <col min="9723" max="9732" width="16" style="18" customWidth="1"/>
    <col min="9733" max="9733" width="14.140625" style="18" bestFit="1" customWidth="1"/>
    <col min="9734" max="9734" width="13.42578125" style="18" bestFit="1" customWidth="1"/>
    <col min="9735" max="9735" width="15.42578125" style="18" bestFit="1" customWidth="1"/>
    <col min="9736" max="9736" width="13.42578125" style="18" bestFit="1" customWidth="1"/>
    <col min="9737" max="9737" width="14.7109375" style="18" customWidth="1"/>
    <col min="9738" max="9747" width="16" style="18" customWidth="1"/>
    <col min="9748" max="9748" width="13.85546875" style="18" customWidth="1"/>
    <col min="9749" max="9749" width="13.42578125" style="18" customWidth="1"/>
    <col min="9750" max="9750" width="12.7109375" style="18" customWidth="1"/>
    <col min="9751" max="9751" width="15.7109375" style="18" bestFit="1" customWidth="1"/>
    <col min="9752" max="9752" width="14.140625" style="18" customWidth="1"/>
    <col min="9753" max="9753" width="15.85546875" style="18" bestFit="1" customWidth="1"/>
    <col min="9754" max="9754" width="13.85546875" style="18" bestFit="1" customWidth="1"/>
    <col min="9755" max="9755" width="12.85546875" style="18" customWidth="1"/>
    <col min="9756" max="9756" width="16" style="18" customWidth="1"/>
    <col min="9757" max="9757" width="11.42578125" style="18" bestFit="1" customWidth="1"/>
    <col min="9758" max="9758" width="14.85546875" style="18" bestFit="1" customWidth="1"/>
    <col min="9759" max="9759" width="13.85546875" style="18" bestFit="1" customWidth="1"/>
    <col min="9760" max="9760" width="13.85546875" style="18" customWidth="1"/>
    <col min="9761" max="9761" width="13.85546875" style="18" bestFit="1" customWidth="1"/>
    <col min="9762" max="9762" width="16" style="18" customWidth="1"/>
    <col min="9763" max="9763" width="13" style="18" customWidth="1"/>
    <col min="9764" max="9764" width="13.42578125" style="18" bestFit="1" customWidth="1"/>
    <col min="9765" max="9765" width="10.7109375" style="18" bestFit="1" customWidth="1"/>
    <col min="9766" max="9766" width="12" style="18" bestFit="1" customWidth="1"/>
    <col min="9767" max="9767" width="14.7109375" style="18" bestFit="1" customWidth="1"/>
    <col min="9768" max="9768" width="15.28515625" style="18" customWidth="1"/>
    <col min="9769" max="9769" width="12.28515625" style="18" customWidth="1"/>
    <col min="9770" max="9770" width="8" style="18" bestFit="1" customWidth="1"/>
    <col min="9771" max="9772" width="13" style="18" bestFit="1" customWidth="1"/>
    <col min="9773" max="9773" width="8.85546875" style="18" bestFit="1" customWidth="1"/>
    <col min="9774" max="9774" width="16" style="18" customWidth="1"/>
    <col min="9775" max="9775" width="11.28515625" style="18" customWidth="1"/>
    <col min="9776" max="9776" width="13" style="18" bestFit="1" customWidth="1"/>
    <col min="9777" max="9777" width="14.42578125" style="18" customWidth="1"/>
    <col min="9778" max="9778" width="13" style="18" bestFit="1" customWidth="1"/>
    <col min="9779" max="9779" width="16" style="18" customWidth="1"/>
    <col min="9780" max="9780" width="11" style="18" bestFit="1" customWidth="1"/>
    <col min="9781" max="9781" width="12.140625" style="18" bestFit="1" customWidth="1"/>
    <col min="9782" max="9782" width="13.7109375" style="18" bestFit="1" customWidth="1"/>
    <col min="9783" max="9972" width="10.7109375" style="18"/>
    <col min="9973" max="9973" width="3.140625" style="18" bestFit="1" customWidth="1"/>
    <col min="9974" max="9974" width="17" style="18" bestFit="1" customWidth="1"/>
    <col min="9975" max="9975" width="17.7109375" style="18" customWidth="1"/>
    <col min="9976" max="9976" width="9.85546875" style="18" customWidth="1"/>
    <col min="9977" max="9977" width="10.85546875" style="18" customWidth="1"/>
    <col min="9978" max="9978" width="32.42578125" style="18" bestFit="1" customWidth="1"/>
    <col min="9979" max="9988" width="16" style="18" customWidth="1"/>
    <col min="9989" max="9989" width="14.140625" style="18" bestFit="1" customWidth="1"/>
    <col min="9990" max="9990" width="13.42578125" style="18" bestFit="1" customWidth="1"/>
    <col min="9991" max="9991" width="15.42578125" style="18" bestFit="1" customWidth="1"/>
    <col min="9992" max="9992" width="13.42578125" style="18" bestFit="1" customWidth="1"/>
    <col min="9993" max="9993" width="14.7109375" style="18" customWidth="1"/>
    <col min="9994" max="10003" width="16" style="18" customWidth="1"/>
    <col min="10004" max="10004" width="13.85546875" style="18" customWidth="1"/>
    <col min="10005" max="10005" width="13.42578125" style="18" customWidth="1"/>
    <col min="10006" max="10006" width="12.7109375" style="18" customWidth="1"/>
    <col min="10007" max="10007" width="15.7109375" style="18" bestFit="1" customWidth="1"/>
    <col min="10008" max="10008" width="14.140625" style="18" customWidth="1"/>
    <col min="10009" max="10009" width="15.85546875" style="18" bestFit="1" customWidth="1"/>
    <col min="10010" max="10010" width="13.85546875" style="18" bestFit="1" customWidth="1"/>
    <col min="10011" max="10011" width="12.85546875" style="18" customWidth="1"/>
    <col min="10012" max="10012" width="16" style="18" customWidth="1"/>
    <col min="10013" max="10013" width="11.42578125" style="18" bestFit="1" customWidth="1"/>
    <col min="10014" max="10014" width="14.85546875" style="18" bestFit="1" customWidth="1"/>
    <col min="10015" max="10015" width="13.85546875" style="18" bestFit="1" customWidth="1"/>
    <col min="10016" max="10016" width="13.85546875" style="18" customWidth="1"/>
    <col min="10017" max="10017" width="13.85546875" style="18" bestFit="1" customWidth="1"/>
    <col min="10018" max="10018" width="16" style="18" customWidth="1"/>
    <col min="10019" max="10019" width="13" style="18" customWidth="1"/>
    <col min="10020" max="10020" width="13.42578125" style="18" bestFit="1" customWidth="1"/>
    <col min="10021" max="10021" width="10.7109375" style="18" bestFit="1" customWidth="1"/>
    <col min="10022" max="10022" width="12" style="18" bestFit="1" customWidth="1"/>
    <col min="10023" max="10023" width="14.7109375" style="18" bestFit="1" customWidth="1"/>
    <col min="10024" max="10024" width="15.28515625" style="18" customWidth="1"/>
    <col min="10025" max="10025" width="12.28515625" style="18" customWidth="1"/>
    <col min="10026" max="10026" width="8" style="18" bestFit="1" customWidth="1"/>
    <col min="10027" max="10028" width="13" style="18" bestFit="1" customWidth="1"/>
    <col min="10029" max="10029" width="8.85546875" style="18" bestFit="1" customWidth="1"/>
    <col min="10030" max="10030" width="16" style="18" customWidth="1"/>
    <col min="10031" max="10031" width="11.28515625" style="18" customWidth="1"/>
    <col min="10032" max="10032" width="13" style="18" bestFit="1" customWidth="1"/>
    <col min="10033" max="10033" width="14.42578125" style="18" customWidth="1"/>
    <col min="10034" max="10034" width="13" style="18" bestFit="1" customWidth="1"/>
    <col min="10035" max="10035" width="16" style="18" customWidth="1"/>
    <col min="10036" max="10036" width="11" style="18" bestFit="1" customWidth="1"/>
    <col min="10037" max="10037" width="12.140625" style="18" bestFit="1" customWidth="1"/>
    <col min="10038" max="10038" width="13.7109375" style="18" bestFit="1" customWidth="1"/>
    <col min="10039" max="10228" width="10.7109375" style="18"/>
    <col min="10229" max="10229" width="3.140625" style="18" bestFit="1" customWidth="1"/>
    <col min="10230" max="10230" width="17" style="18" bestFit="1" customWidth="1"/>
    <col min="10231" max="10231" width="17.7109375" style="18" customWidth="1"/>
    <col min="10232" max="10232" width="9.85546875" style="18" customWidth="1"/>
    <col min="10233" max="10233" width="10.85546875" style="18" customWidth="1"/>
    <col min="10234" max="10234" width="32.42578125" style="18" bestFit="1" customWidth="1"/>
    <col min="10235" max="10244" width="16" style="18" customWidth="1"/>
    <col min="10245" max="10245" width="14.140625" style="18" bestFit="1" customWidth="1"/>
    <col min="10246" max="10246" width="13.42578125" style="18" bestFit="1" customWidth="1"/>
    <col min="10247" max="10247" width="15.42578125" style="18" bestFit="1" customWidth="1"/>
    <col min="10248" max="10248" width="13.42578125" style="18" bestFit="1" customWidth="1"/>
    <col min="10249" max="10249" width="14.7109375" style="18" customWidth="1"/>
    <col min="10250" max="10259" width="16" style="18" customWidth="1"/>
    <col min="10260" max="10260" width="13.85546875" style="18" customWidth="1"/>
    <col min="10261" max="10261" width="13.42578125" style="18" customWidth="1"/>
    <col min="10262" max="10262" width="12.7109375" style="18" customWidth="1"/>
    <col min="10263" max="10263" width="15.7109375" style="18" bestFit="1" customWidth="1"/>
    <col min="10264" max="10264" width="14.140625" style="18" customWidth="1"/>
    <col min="10265" max="10265" width="15.85546875" style="18" bestFit="1" customWidth="1"/>
    <col min="10266" max="10266" width="13.85546875" style="18" bestFit="1" customWidth="1"/>
    <col min="10267" max="10267" width="12.85546875" style="18" customWidth="1"/>
    <col min="10268" max="10268" width="16" style="18" customWidth="1"/>
    <col min="10269" max="10269" width="11.42578125" style="18" bestFit="1" customWidth="1"/>
    <col min="10270" max="10270" width="14.85546875" style="18" bestFit="1" customWidth="1"/>
    <col min="10271" max="10271" width="13.85546875" style="18" bestFit="1" customWidth="1"/>
    <col min="10272" max="10272" width="13.85546875" style="18" customWidth="1"/>
    <col min="10273" max="10273" width="13.85546875" style="18" bestFit="1" customWidth="1"/>
    <col min="10274" max="10274" width="16" style="18" customWidth="1"/>
    <col min="10275" max="10275" width="13" style="18" customWidth="1"/>
    <col min="10276" max="10276" width="13.42578125" style="18" bestFit="1" customWidth="1"/>
    <col min="10277" max="10277" width="10.7109375" style="18" bestFit="1" customWidth="1"/>
    <col min="10278" max="10278" width="12" style="18" bestFit="1" customWidth="1"/>
    <col min="10279" max="10279" width="14.7109375" style="18" bestFit="1" customWidth="1"/>
    <col min="10280" max="10280" width="15.28515625" style="18" customWidth="1"/>
    <col min="10281" max="10281" width="12.28515625" style="18" customWidth="1"/>
    <col min="10282" max="10282" width="8" style="18" bestFit="1" customWidth="1"/>
    <col min="10283" max="10284" width="13" style="18" bestFit="1" customWidth="1"/>
    <col min="10285" max="10285" width="8.85546875" style="18" bestFit="1" customWidth="1"/>
    <col min="10286" max="10286" width="16" style="18" customWidth="1"/>
    <col min="10287" max="10287" width="11.28515625" style="18" customWidth="1"/>
    <col min="10288" max="10288" width="13" style="18" bestFit="1" customWidth="1"/>
    <col min="10289" max="10289" width="14.42578125" style="18" customWidth="1"/>
    <col min="10290" max="10290" width="13" style="18" bestFit="1" customWidth="1"/>
    <col min="10291" max="10291" width="16" style="18" customWidth="1"/>
    <col min="10292" max="10292" width="11" style="18" bestFit="1" customWidth="1"/>
    <col min="10293" max="10293" width="12.140625" style="18" bestFit="1" customWidth="1"/>
    <col min="10294" max="10294" width="13.7109375" style="18" bestFit="1" customWidth="1"/>
    <col min="10295" max="10484" width="10.7109375" style="18"/>
    <col min="10485" max="10485" width="3.140625" style="18" bestFit="1" customWidth="1"/>
    <col min="10486" max="10486" width="17" style="18" bestFit="1" customWidth="1"/>
    <col min="10487" max="10487" width="17.7109375" style="18" customWidth="1"/>
    <col min="10488" max="10488" width="9.85546875" style="18" customWidth="1"/>
    <col min="10489" max="10489" width="10.85546875" style="18" customWidth="1"/>
    <col min="10490" max="10490" width="32.42578125" style="18" bestFit="1" customWidth="1"/>
    <col min="10491" max="10500" width="16" style="18" customWidth="1"/>
    <col min="10501" max="10501" width="14.140625" style="18" bestFit="1" customWidth="1"/>
    <col min="10502" max="10502" width="13.42578125" style="18" bestFit="1" customWidth="1"/>
    <col min="10503" max="10503" width="15.42578125" style="18" bestFit="1" customWidth="1"/>
    <col min="10504" max="10504" width="13.42578125" style="18" bestFit="1" customWidth="1"/>
    <col min="10505" max="10505" width="14.7109375" style="18" customWidth="1"/>
    <col min="10506" max="10515" width="16" style="18" customWidth="1"/>
    <col min="10516" max="10516" width="13.85546875" style="18" customWidth="1"/>
    <col min="10517" max="10517" width="13.42578125" style="18" customWidth="1"/>
    <col min="10518" max="10518" width="12.7109375" style="18" customWidth="1"/>
    <col min="10519" max="10519" width="15.7109375" style="18" bestFit="1" customWidth="1"/>
    <col min="10520" max="10520" width="14.140625" style="18" customWidth="1"/>
    <col min="10521" max="10521" width="15.85546875" style="18" bestFit="1" customWidth="1"/>
    <col min="10522" max="10522" width="13.85546875" style="18" bestFit="1" customWidth="1"/>
    <col min="10523" max="10523" width="12.85546875" style="18" customWidth="1"/>
    <col min="10524" max="10524" width="16" style="18" customWidth="1"/>
    <col min="10525" max="10525" width="11.42578125" style="18" bestFit="1" customWidth="1"/>
    <col min="10526" max="10526" width="14.85546875" style="18" bestFit="1" customWidth="1"/>
    <col min="10527" max="10527" width="13.85546875" style="18" bestFit="1" customWidth="1"/>
    <col min="10528" max="10528" width="13.85546875" style="18" customWidth="1"/>
    <col min="10529" max="10529" width="13.85546875" style="18" bestFit="1" customWidth="1"/>
    <col min="10530" max="10530" width="16" style="18" customWidth="1"/>
    <col min="10531" max="10531" width="13" style="18" customWidth="1"/>
    <col min="10532" max="10532" width="13.42578125" style="18" bestFit="1" customWidth="1"/>
    <col min="10533" max="10533" width="10.7109375" style="18" bestFit="1" customWidth="1"/>
    <col min="10534" max="10534" width="12" style="18" bestFit="1" customWidth="1"/>
    <col min="10535" max="10535" width="14.7109375" style="18" bestFit="1" customWidth="1"/>
    <col min="10536" max="10536" width="15.28515625" style="18" customWidth="1"/>
    <col min="10537" max="10537" width="12.28515625" style="18" customWidth="1"/>
    <col min="10538" max="10538" width="8" style="18" bestFit="1" customWidth="1"/>
    <col min="10539" max="10540" width="13" style="18" bestFit="1" customWidth="1"/>
    <col min="10541" max="10541" width="8.85546875" style="18" bestFit="1" customWidth="1"/>
    <col min="10542" max="10542" width="16" style="18" customWidth="1"/>
    <col min="10543" max="10543" width="11.28515625" style="18" customWidth="1"/>
    <col min="10544" max="10544" width="13" style="18" bestFit="1" customWidth="1"/>
    <col min="10545" max="10545" width="14.42578125" style="18" customWidth="1"/>
    <col min="10546" max="10546" width="13" style="18" bestFit="1" customWidth="1"/>
    <col min="10547" max="10547" width="16" style="18" customWidth="1"/>
    <col min="10548" max="10548" width="11" style="18" bestFit="1" customWidth="1"/>
    <col min="10549" max="10549" width="12.140625" style="18" bestFit="1" customWidth="1"/>
    <col min="10550" max="10550" width="13.7109375" style="18" bestFit="1" customWidth="1"/>
    <col min="10551" max="10740" width="10.7109375" style="18"/>
    <col min="10741" max="10741" width="3.140625" style="18" bestFit="1" customWidth="1"/>
    <col min="10742" max="10742" width="17" style="18" bestFit="1" customWidth="1"/>
    <col min="10743" max="10743" width="17.7109375" style="18" customWidth="1"/>
    <col min="10744" max="10744" width="9.85546875" style="18" customWidth="1"/>
    <col min="10745" max="10745" width="10.85546875" style="18" customWidth="1"/>
    <col min="10746" max="10746" width="32.42578125" style="18" bestFit="1" customWidth="1"/>
    <col min="10747" max="10756" width="16" style="18" customWidth="1"/>
    <col min="10757" max="10757" width="14.140625" style="18" bestFit="1" customWidth="1"/>
    <col min="10758" max="10758" width="13.42578125" style="18" bestFit="1" customWidth="1"/>
    <col min="10759" max="10759" width="15.42578125" style="18" bestFit="1" customWidth="1"/>
    <col min="10760" max="10760" width="13.42578125" style="18" bestFit="1" customWidth="1"/>
    <col min="10761" max="10761" width="14.7109375" style="18" customWidth="1"/>
    <col min="10762" max="10771" width="16" style="18" customWidth="1"/>
    <col min="10772" max="10772" width="13.85546875" style="18" customWidth="1"/>
    <col min="10773" max="10773" width="13.42578125" style="18" customWidth="1"/>
    <col min="10774" max="10774" width="12.7109375" style="18" customWidth="1"/>
    <col min="10775" max="10775" width="15.7109375" style="18" bestFit="1" customWidth="1"/>
    <col min="10776" max="10776" width="14.140625" style="18" customWidth="1"/>
    <col min="10777" max="10777" width="15.85546875" style="18" bestFit="1" customWidth="1"/>
    <col min="10778" max="10778" width="13.85546875" style="18" bestFit="1" customWidth="1"/>
    <col min="10779" max="10779" width="12.85546875" style="18" customWidth="1"/>
    <col min="10780" max="10780" width="16" style="18" customWidth="1"/>
    <col min="10781" max="10781" width="11.42578125" style="18" bestFit="1" customWidth="1"/>
    <col min="10782" max="10782" width="14.85546875" style="18" bestFit="1" customWidth="1"/>
    <col min="10783" max="10783" width="13.85546875" style="18" bestFit="1" customWidth="1"/>
    <col min="10784" max="10784" width="13.85546875" style="18" customWidth="1"/>
    <col min="10785" max="10785" width="13.85546875" style="18" bestFit="1" customWidth="1"/>
    <col min="10786" max="10786" width="16" style="18" customWidth="1"/>
    <col min="10787" max="10787" width="13" style="18" customWidth="1"/>
    <col min="10788" max="10788" width="13.42578125" style="18" bestFit="1" customWidth="1"/>
    <col min="10789" max="10789" width="10.7109375" style="18" bestFit="1" customWidth="1"/>
    <col min="10790" max="10790" width="12" style="18" bestFit="1" customWidth="1"/>
    <col min="10791" max="10791" width="14.7109375" style="18" bestFit="1" customWidth="1"/>
    <col min="10792" max="10792" width="15.28515625" style="18" customWidth="1"/>
    <col min="10793" max="10793" width="12.28515625" style="18" customWidth="1"/>
    <col min="10794" max="10794" width="8" style="18" bestFit="1" customWidth="1"/>
    <col min="10795" max="10796" width="13" style="18" bestFit="1" customWidth="1"/>
    <col min="10797" max="10797" width="8.85546875" style="18" bestFit="1" customWidth="1"/>
    <col min="10798" max="10798" width="16" style="18" customWidth="1"/>
    <col min="10799" max="10799" width="11.28515625" style="18" customWidth="1"/>
    <col min="10800" max="10800" width="13" style="18" bestFit="1" customWidth="1"/>
    <col min="10801" max="10801" width="14.42578125" style="18" customWidth="1"/>
    <col min="10802" max="10802" width="13" style="18" bestFit="1" customWidth="1"/>
    <col min="10803" max="10803" width="16" style="18" customWidth="1"/>
    <col min="10804" max="10804" width="11" style="18" bestFit="1" customWidth="1"/>
    <col min="10805" max="10805" width="12.140625" style="18" bestFit="1" customWidth="1"/>
    <col min="10806" max="10806" width="13.7109375" style="18" bestFit="1" customWidth="1"/>
    <col min="10807" max="10996" width="10.7109375" style="18"/>
    <col min="10997" max="10997" width="3.140625" style="18" bestFit="1" customWidth="1"/>
    <col min="10998" max="10998" width="17" style="18" bestFit="1" customWidth="1"/>
    <col min="10999" max="10999" width="17.7109375" style="18" customWidth="1"/>
    <col min="11000" max="11000" width="9.85546875" style="18" customWidth="1"/>
    <col min="11001" max="11001" width="10.85546875" style="18" customWidth="1"/>
    <col min="11002" max="11002" width="32.42578125" style="18" bestFit="1" customWidth="1"/>
    <col min="11003" max="11012" width="16" style="18" customWidth="1"/>
    <col min="11013" max="11013" width="14.140625" style="18" bestFit="1" customWidth="1"/>
    <col min="11014" max="11014" width="13.42578125" style="18" bestFit="1" customWidth="1"/>
    <col min="11015" max="11015" width="15.42578125" style="18" bestFit="1" customWidth="1"/>
    <col min="11016" max="11016" width="13.42578125" style="18" bestFit="1" customWidth="1"/>
    <col min="11017" max="11017" width="14.7109375" style="18" customWidth="1"/>
    <col min="11018" max="11027" width="16" style="18" customWidth="1"/>
    <col min="11028" max="11028" width="13.85546875" style="18" customWidth="1"/>
    <col min="11029" max="11029" width="13.42578125" style="18" customWidth="1"/>
    <col min="11030" max="11030" width="12.7109375" style="18" customWidth="1"/>
    <col min="11031" max="11031" width="15.7109375" style="18" bestFit="1" customWidth="1"/>
    <col min="11032" max="11032" width="14.140625" style="18" customWidth="1"/>
    <col min="11033" max="11033" width="15.85546875" style="18" bestFit="1" customWidth="1"/>
    <col min="11034" max="11034" width="13.85546875" style="18" bestFit="1" customWidth="1"/>
    <col min="11035" max="11035" width="12.85546875" style="18" customWidth="1"/>
    <col min="11036" max="11036" width="16" style="18" customWidth="1"/>
    <col min="11037" max="11037" width="11.42578125" style="18" bestFit="1" customWidth="1"/>
    <col min="11038" max="11038" width="14.85546875" style="18" bestFit="1" customWidth="1"/>
    <col min="11039" max="11039" width="13.85546875" style="18" bestFit="1" customWidth="1"/>
    <col min="11040" max="11040" width="13.85546875" style="18" customWidth="1"/>
    <col min="11041" max="11041" width="13.85546875" style="18" bestFit="1" customWidth="1"/>
    <col min="11042" max="11042" width="16" style="18" customWidth="1"/>
    <col min="11043" max="11043" width="13" style="18" customWidth="1"/>
    <col min="11044" max="11044" width="13.42578125" style="18" bestFit="1" customWidth="1"/>
    <col min="11045" max="11045" width="10.7109375" style="18" bestFit="1" customWidth="1"/>
    <col min="11046" max="11046" width="12" style="18" bestFit="1" customWidth="1"/>
    <col min="11047" max="11047" width="14.7109375" style="18" bestFit="1" customWidth="1"/>
    <col min="11048" max="11048" width="15.28515625" style="18" customWidth="1"/>
    <col min="11049" max="11049" width="12.28515625" style="18" customWidth="1"/>
    <col min="11050" max="11050" width="8" style="18" bestFit="1" customWidth="1"/>
    <col min="11051" max="11052" width="13" style="18" bestFit="1" customWidth="1"/>
    <col min="11053" max="11053" width="8.85546875" style="18" bestFit="1" customWidth="1"/>
    <col min="11054" max="11054" width="16" style="18" customWidth="1"/>
    <col min="11055" max="11055" width="11.28515625" style="18" customWidth="1"/>
    <col min="11056" max="11056" width="13" style="18" bestFit="1" customWidth="1"/>
    <col min="11057" max="11057" width="14.42578125" style="18" customWidth="1"/>
    <col min="11058" max="11058" width="13" style="18" bestFit="1" customWidth="1"/>
    <col min="11059" max="11059" width="16" style="18" customWidth="1"/>
    <col min="11060" max="11060" width="11" style="18" bestFit="1" customWidth="1"/>
    <col min="11061" max="11061" width="12.140625" style="18" bestFit="1" customWidth="1"/>
    <col min="11062" max="11062" width="13.7109375" style="18" bestFit="1" customWidth="1"/>
    <col min="11063" max="11252" width="10.7109375" style="18"/>
    <col min="11253" max="11253" width="3.140625" style="18" bestFit="1" customWidth="1"/>
    <col min="11254" max="11254" width="17" style="18" bestFit="1" customWidth="1"/>
    <col min="11255" max="11255" width="17.7109375" style="18" customWidth="1"/>
    <col min="11256" max="11256" width="9.85546875" style="18" customWidth="1"/>
    <col min="11257" max="11257" width="10.85546875" style="18" customWidth="1"/>
    <col min="11258" max="11258" width="32.42578125" style="18" bestFit="1" customWidth="1"/>
    <col min="11259" max="11268" width="16" style="18" customWidth="1"/>
    <col min="11269" max="11269" width="14.140625" style="18" bestFit="1" customWidth="1"/>
    <col min="11270" max="11270" width="13.42578125" style="18" bestFit="1" customWidth="1"/>
    <col min="11271" max="11271" width="15.42578125" style="18" bestFit="1" customWidth="1"/>
    <col min="11272" max="11272" width="13.42578125" style="18" bestFit="1" customWidth="1"/>
    <col min="11273" max="11273" width="14.7109375" style="18" customWidth="1"/>
    <col min="11274" max="11283" width="16" style="18" customWidth="1"/>
    <col min="11284" max="11284" width="13.85546875" style="18" customWidth="1"/>
    <col min="11285" max="11285" width="13.42578125" style="18" customWidth="1"/>
    <col min="11286" max="11286" width="12.7109375" style="18" customWidth="1"/>
    <col min="11287" max="11287" width="15.7109375" style="18" bestFit="1" customWidth="1"/>
    <col min="11288" max="11288" width="14.140625" style="18" customWidth="1"/>
    <col min="11289" max="11289" width="15.85546875" style="18" bestFit="1" customWidth="1"/>
    <col min="11290" max="11290" width="13.85546875" style="18" bestFit="1" customWidth="1"/>
    <col min="11291" max="11291" width="12.85546875" style="18" customWidth="1"/>
    <col min="11292" max="11292" width="16" style="18" customWidth="1"/>
    <col min="11293" max="11293" width="11.42578125" style="18" bestFit="1" customWidth="1"/>
    <col min="11294" max="11294" width="14.85546875" style="18" bestFit="1" customWidth="1"/>
    <col min="11295" max="11295" width="13.85546875" style="18" bestFit="1" customWidth="1"/>
    <col min="11296" max="11296" width="13.85546875" style="18" customWidth="1"/>
    <col min="11297" max="11297" width="13.85546875" style="18" bestFit="1" customWidth="1"/>
    <col min="11298" max="11298" width="16" style="18" customWidth="1"/>
    <col min="11299" max="11299" width="13" style="18" customWidth="1"/>
    <col min="11300" max="11300" width="13.42578125" style="18" bestFit="1" customWidth="1"/>
    <col min="11301" max="11301" width="10.7109375" style="18" bestFit="1" customWidth="1"/>
    <col min="11302" max="11302" width="12" style="18" bestFit="1" customWidth="1"/>
    <col min="11303" max="11303" width="14.7109375" style="18" bestFit="1" customWidth="1"/>
    <col min="11304" max="11304" width="15.28515625" style="18" customWidth="1"/>
    <col min="11305" max="11305" width="12.28515625" style="18" customWidth="1"/>
    <col min="11306" max="11306" width="8" style="18" bestFit="1" customWidth="1"/>
    <col min="11307" max="11308" width="13" style="18" bestFit="1" customWidth="1"/>
    <col min="11309" max="11309" width="8.85546875" style="18" bestFit="1" customWidth="1"/>
    <col min="11310" max="11310" width="16" style="18" customWidth="1"/>
    <col min="11311" max="11311" width="11.28515625" style="18" customWidth="1"/>
    <col min="11312" max="11312" width="13" style="18" bestFit="1" customWidth="1"/>
    <col min="11313" max="11313" width="14.42578125" style="18" customWidth="1"/>
    <col min="11314" max="11314" width="13" style="18" bestFit="1" customWidth="1"/>
    <col min="11315" max="11315" width="16" style="18" customWidth="1"/>
    <col min="11316" max="11316" width="11" style="18" bestFit="1" customWidth="1"/>
    <col min="11317" max="11317" width="12.140625" style="18" bestFit="1" customWidth="1"/>
    <col min="11318" max="11318" width="13.7109375" style="18" bestFit="1" customWidth="1"/>
    <col min="11319" max="11508" width="10.7109375" style="18"/>
    <col min="11509" max="11509" width="3.140625" style="18" bestFit="1" customWidth="1"/>
    <col min="11510" max="11510" width="17" style="18" bestFit="1" customWidth="1"/>
    <col min="11511" max="11511" width="17.7109375" style="18" customWidth="1"/>
    <col min="11512" max="11512" width="9.85546875" style="18" customWidth="1"/>
    <col min="11513" max="11513" width="10.85546875" style="18" customWidth="1"/>
    <col min="11514" max="11514" width="32.42578125" style="18" bestFit="1" customWidth="1"/>
    <col min="11515" max="11524" width="16" style="18" customWidth="1"/>
    <col min="11525" max="11525" width="14.140625" style="18" bestFit="1" customWidth="1"/>
    <col min="11526" max="11526" width="13.42578125" style="18" bestFit="1" customWidth="1"/>
    <col min="11527" max="11527" width="15.42578125" style="18" bestFit="1" customWidth="1"/>
    <col min="11528" max="11528" width="13.42578125" style="18" bestFit="1" customWidth="1"/>
    <col min="11529" max="11529" width="14.7109375" style="18" customWidth="1"/>
    <col min="11530" max="11539" width="16" style="18" customWidth="1"/>
    <col min="11540" max="11540" width="13.85546875" style="18" customWidth="1"/>
    <col min="11541" max="11541" width="13.42578125" style="18" customWidth="1"/>
    <col min="11542" max="11542" width="12.7109375" style="18" customWidth="1"/>
    <col min="11543" max="11543" width="15.7109375" style="18" bestFit="1" customWidth="1"/>
    <col min="11544" max="11544" width="14.140625" style="18" customWidth="1"/>
    <col min="11545" max="11545" width="15.85546875" style="18" bestFit="1" customWidth="1"/>
    <col min="11546" max="11546" width="13.85546875" style="18" bestFit="1" customWidth="1"/>
    <col min="11547" max="11547" width="12.85546875" style="18" customWidth="1"/>
    <col min="11548" max="11548" width="16" style="18" customWidth="1"/>
    <col min="11549" max="11549" width="11.42578125" style="18" bestFit="1" customWidth="1"/>
    <col min="11550" max="11550" width="14.85546875" style="18" bestFit="1" customWidth="1"/>
    <col min="11551" max="11551" width="13.85546875" style="18" bestFit="1" customWidth="1"/>
    <col min="11552" max="11552" width="13.85546875" style="18" customWidth="1"/>
    <col min="11553" max="11553" width="13.85546875" style="18" bestFit="1" customWidth="1"/>
    <col min="11554" max="11554" width="16" style="18" customWidth="1"/>
    <col min="11555" max="11555" width="13" style="18" customWidth="1"/>
    <col min="11556" max="11556" width="13.42578125" style="18" bestFit="1" customWidth="1"/>
    <col min="11557" max="11557" width="10.7109375" style="18" bestFit="1" customWidth="1"/>
    <col min="11558" max="11558" width="12" style="18" bestFit="1" customWidth="1"/>
    <col min="11559" max="11559" width="14.7109375" style="18" bestFit="1" customWidth="1"/>
    <col min="11560" max="11560" width="15.28515625" style="18" customWidth="1"/>
    <col min="11561" max="11561" width="12.28515625" style="18" customWidth="1"/>
    <col min="11562" max="11562" width="8" style="18" bestFit="1" customWidth="1"/>
    <col min="11563" max="11564" width="13" style="18" bestFit="1" customWidth="1"/>
    <col min="11565" max="11565" width="8.85546875" style="18" bestFit="1" customWidth="1"/>
    <col min="11566" max="11566" width="16" style="18" customWidth="1"/>
    <col min="11567" max="11567" width="11.28515625" style="18" customWidth="1"/>
    <col min="11568" max="11568" width="13" style="18" bestFit="1" customWidth="1"/>
    <col min="11569" max="11569" width="14.42578125" style="18" customWidth="1"/>
    <col min="11570" max="11570" width="13" style="18" bestFit="1" customWidth="1"/>
    <col min="11571" max="11571" width="16" style="18" customWidth="1"/>
    <col min="11572" max="11572" width="11" style="18" bestFit="1" customWidth="1"/>
    <col min="11573" max="11573" width="12.140625" style="18" bestFit="1" customWidth="1"/>
    <col min="11574" max="11574" width="13.7109375" style="18" bestFit="1" customWidth="1"/>
    <col min="11575" max="11764" width="10.7109375" style="18"/>
    <col min="11765" max="11765" width="3.140625" style="18" bestFit="1" customWidth="1"/>
    <col min="11766" max="11766" width="17" style="18" bestFit="1" customWidth="1"/>
    <col min="11767" max="11767" width="17.7109375" style="18" customWidth="1"/>
    <col min="11768" max="11768" width="9.85546875" style="18" customWidth="1"/>
    <col min="11769" max="11769" width="10.85546875" style="18" customWidth="1"/>
    <col min="11770" max="11770" width="32.42578125" style="18" bestFit="1" customWidth="1"/>
    <col min="11771" max="11780" width="16" style="18" customWidth="1"/>
    <col min="11781" max="11781" width="14.140625" style="18" bestFit="1" customWidth="1"/>
    <col min="11782" max="11782" width="13.42578125" style="18" bestFit="1" customWidth="1"/>
    <col min="11783" max="11783" width="15.42578125" style="18" bestFit="1" customWidth="1"/>
    <col min="11784" max="11784" width="13.42578125" style="18" bestFit="1" customWidth="1"/>
    <col min="11785" max="11785" width="14.7109375" style="18" customWidth="1"/>
    <col min="11786" max="11795" width="16" style="18" customWidth="1"/>
    <col min="11796" max="11796" width="13.85546875" style="18" customWidth="1"/>
    <col min="11797" max="11797" width="13.42578125" style="18" customWidth="1"/>
    <col min="11798" max="11798" width="12.7109375" style="18" customWidth="1"/>
    <col min="11799" max="11799" width="15.7109375" style="18" bestFit="1" customWidth="1"/>
    <col min="11800" max="11800" width="14.140625" style="18" customWidth="1"/>
    <col min="11801" max="11801" width="15.85546875" style="18" bestFit="1" customWidth="1"/>
    <col min="11802" max="11802" width="13.85546875" style="18" bestFit="1" customWidth="1"/>
    <col min="11803" max="11803" width="12.85546875" style="18" customWidth="1"/>
    <col min="11804" max="11804" width="16" style="18" customWidth="1"/>
    <col min="11805" max="11805" width="11.42578125" style="18" bestFit="1" customWidth="1"/>
    <col min="11806" max="11806" width="14.85546875" style="18" bestFit="1" customWidth="1"/>
    <col min="11807" max="11807" width="13.85546875" style="18" bestFit="1" customWidth="1"/>
    <col min="11808" max="11808" width="13.85546875" style="18" customWidth="1"/>
    <col min="11809" max="11809" width="13.85546875" style="18" bestFit="1" customWidth="1"/>
    <col min="11810" max="11810" width="16" style="18" customWidth="1"/>
    <col min="11811" max="11811" width="13" style="18" customWidth="1"/>
    <col min="11812" max="11812" width="13.42578125" style="18" bestFit="1" customWidth="1"/>
    <col min="11813" max="11813" width="10.7109375" style="18" bestFit="1" customWidth="1"/>
    <col min="11814" max="11814" width="12" style="18" bestFit="1" customWidth="1"/>
    <col min="11815" max="11815" width="14.7109375" style="18" bestFit="1" customWidth="1"/>
    <col min="11816" max="11816" width="15.28515625" style="18" customWidth="1"/>
    <col min="11817" max="11817" width="12.28515625" style="18" customWidth="1"/>
    <col min="11818" max="11818" width="8" style="18" bestFit="1" customWidth="1"/>
    <col min="11819" max="11820" width="13" style="18" bestFit="1" customWidth="1"/>
    <col min="11821" max="11821" width="8.85546875" style="18" bestFit="1" customWidth="1"/>
    <col min="11822" max="11822" width="16" style="18" customWidth="1"/>
    <col min="11823" max="11823" width="11.28515625" style="18" customWidth="1"/>
    <col min="11824" max="11824" width="13" style="18" bestFit="1" customWidth="1"/>
    <col min="11825" max="11825" width="14.42578125" style="18" customWidth="1"/>
    <col min="11826" max="11826" width="13" style="18" bestFit="1" customWidth="1"/>
    <col min="11827" max="11827" width="16" style="18" customWidth="1"/>
    <col min="11828" max="11828" width="11" style="18" bestFit="1" customWidth="1"/>
    <col min="11829" max="11829" width="12.140625" style="18" bestFit="1" customWidth="1"/>
    <col min="11830" max="11830" width="13.7109375" style="18" bestFit="1" customWidth="1"/>
    <col min="11831" max="12020" width="10.7109375" style="18"/>
    <col min="12021" max="12021" width="3.140625" style="18" bestFit="1" customWidth="1"/>
    <col min="12022" max="12022" width="17" style="18" bestFit="1" customWidth="1"/>
    <col min="12023" max="12023" width="17.7109375" style="18" customWidth="1"/>
    <col min="12024" max="12024" width="9.85546875" style="18" customWidth="1"/>
    <col min="12025" max="12025" width="10.85546875" style="18" customWidth="1"/>
    <col min="12026" max="12026" width="32.42578125" style="18" bestFit="1" customWidth="1"/>
    <col min="12027" max="12036" width="16" style="18" customWidth="1"/>
    <col min="12037" max="12037" width="14.140625" style="18" bestFit="1" customWidth="1"/>
    <col min="12038" max="12038" width="13.42578125" style="18" bestFit="1" customWidth="1"/>
    <col min="12039" max="12039" width="15.42578125" style="18" bestFit="1" customWidth="1"/>
    <col min="12040" max="12040" width="13.42578125" style="18" bestFit="1" customWidth="1"/>
    <col min="12041" max="12041" width="14.7109375" style="18" customWidth="1"/>
    <col min="12042" max="12051" width="16" style="18" customWidth="1"/>
    <col min="12052" max="12052" width="13.85546875" style="18" customWidth="1"/>
    <col min="12053" max="12053" width="13.42578125" style="18" customWidth="1"/>
    <col min="12054" max="12054" width="12.7109375" style="18" customWidth="1"/>
    <col min="12055" max="12055" width="15.7109375" style="18" bestFit="1" customWidth="1"/>
    <col min="12056" max="12056" width="14.140625" style="18" customWidth="1"/>
    <col min="12057" max="12057" width="15.85546875" style="18" bestFit="1" customWidth="1"/>
    <col min="12058" max="12058" width="13.85546875" style="18" bestFit="1" customWidth="1"/>
    <col min="12059" max="12059" width="12.85546875" style="18" customWidth="1"/>
    <col min="12060" max="12060" width="16" style="18" customWidth="1"/>
    <col min="12061" max="12061" width="11.42578125" style="18" bestFit="1" customWidth="1"/>
    <col min="12062" max="12062" width="14.85546875" style="18" bestFit="1" customWidth="1"/>
    <col min="12063" max="12063" width="13.85546875" style="18" bestFit="1" customWidth="1"/>
    <col min="12064" max="12064" width="13.85546875" style="18" customWidth="1"/>
    <col min="12065" max="12065" width="13.85546875" style="18" bestFit="1" customWidth="1"/>
    <col min="12066" max="12066" width="16" style="18" customWidth="1"/>
    <col min="12067" max="12067" width="13" style="18" customWidth="1"/>
    <col min="12068" max="12068" width="13.42578125" style="18" bestFit="1" customWidth="1"/>
    <col min="12069" max="12069" width="10.7109375" style="18" bestFit="1" customWidth="1"/>
    <col min="12070" max="12070" width="12" style="18" bestFit="1" customWidth="1"/>
    <col min="12071" max="12071" width="14.7109375" style="18" bestFit="1" customWidth="1"/>
    <col min="12072" max="12072" width="15.28515625" style="18" customWidth="1"/>
    <col min="12073" max="12073" width="12.28515625" style="18" customWidth="1"/>
    <col min="12074" max="12074" width="8" style="18" bestFit="1" customWidth="1"/>
    <col min="12075" max="12076" width="13" style="18" bestFit="1" customWidth="1"/>
    <col min="12077" max="12077" width="8.85546875" style="18" bestFit="1" customWidth="1"/>
    <col min="12078" max="12078" width="16" style="18" customWidth="1"/>
    <col min="12079" max="12079" width="11.28515625" style="18" customWidth="1"/>
    <col min="12080" max="12080" width="13" style="18" bestFit="1" customWidth="1"/>
    <col min="12081" max="12081" width="14.42578125" style="18" customWidth="1"/>
    <col min="12082" max="12082" width="13" style="18" bestFit="1" customWidth="1"/>
    <col min="12083" max="12083" width="16" style="18" customWidth="1"/>
    <col min="12084" max="12084" width="11" style="18" bestFit="1" customWidth="1"/>
    <col min="12085" max="12085" width="12.140625" style="18" bestFit="1" customWidth="1"/>
    <col min="12086" max="12086" width="13.7109375" style="18" bestFit="1" customWidth="1"/>
    <col min="12087" max="12276" width="10.7109375" style="18"/>
    <col min="12277" max="12277" width="3.140625" style="18" bestFit="1" customWidth="1"/>
    <col min="12278" max="12278" width="17" style="18" bestFit="1" customWidth="1"/>
    <col min="12279" max="12279" width="17.7109375" style="18" customWidth="1"/>
    <col min="12280" max="12280" width="9.85546875" style="18" customWidth="1"/>
    <col min="12281" max="12281" width="10.85546875" style="18" customWidth="1"/>
    <col min="12282" max="12282" width="32.42578125" style="18" bestFit="1" customWidth="1"/>
    <col min="12283" max="12292" width="16" style="18" customWidth="1"/>
    <col min="12293" max="12293" width="14.140625" style="18" bestFit="1" customWidth="1"/>
    <col min="12294" max="12294" width="13.42578125" style="18" bestFit="1" customWidth="1"/>
    <col min="12295" max="12295" width="15.42578125" style="18" bestFit="1" customWidth="1"/>
    <col min="12296" max="12296" width="13.42578125" style="18" bestFit="1" customWidth="1"/>
    <col min="12297" max="12297" width="14.7109375" style="18" customWidth="1"/>
    <col min="12298" max="12307" width="16" style="18" customWidth="1"/>
    <col min="12308" max="12308" width="13.85546875" style="18" customWidth="1"/>
    <col min="12309" max="12309" width="13.42578125" style="18" customWidth="1"/>
    <col min="12310" max="12310" width="12.7109375" style="18" customWidth="1"/>
    <col min="12311" max="12311" width="15.7109375" style="18" bestFit="1" customWidth="1"/>
    <col min="12312" max="12312" width="14.140625" style="18" customWidth="1"/>
    <col min="12313" max="12313" width="15.85546875" style="18" bestFit="1" customWidth="1"/>
    <col min="12314" max="12314" width="13.85546875" style="18" bestFit="1" customWidth="1"/>
    <col min="12315" max="12315" width="12.85546875" style="18" customWidth="1"/>
    <col min="12316" max="12316" width="16" style="18" customWidth="1"/>
    <col min="12317" max="12317" width="11.42578125" style="18" bestFit="1" customWidth="1"/>
    <col min="12318" max="12318" width="14.85546875" style="18" bestFit="1" customWidth="1"/>
    <col min="12319" max="12319" width="13.85546875" style="18" bestFit="1" customWidth="1"/>
    <col min="12320" max="12320" width="13.85546875" style="18" customWidth="1"/>
    <col min="12321" max="12321" width="13.85546875" style="18" bestFit="1" customWidth="1"/>
    <col min="12322" max="12322" width="16" style="18" customWidth="1"/>
    <col min="12323" max="12323" width="13" style="18" customWidth="1"/>
    <col min="12324" max="12324" width="13.42578125" style="18" bestFit="1" customWidth="1"/>
    <col min="12325" max="12325" width="10.7109375" style="18" bestFit="1" customWidth="1"/>
    <col min="12326" max="12326" width="12" style="18" bestFit="1" customWidth="1"/>
    <col min="12327" max="12327" width="14.7109375" style="18" bestFit="1" customWidth="1"/>
    <col min="12328" max="12328" width="15.28515625" style="18" customWidth="1"/>
    <col min="12329" max="12329" width="12.28515625" style="18" customWidth="1"/>
    <col min="12330" max="12330" width="8" style="18" bestFit="1" customWidth="1"/>
    <col min="12331" max="12332" width="13" style="18" bestFit="1" customWidth="1"/>
    <col min="12333" max="12333" width="8.85546875" style="18" bestFit="1" customWidth="1"/>
    <col min="12334" max="12334" width="16" style="18" customWidth="1"/>
    <col min="12335" max="12335" width="11.28515625" style="18" customWidth="1"/>
    <col min="12336" max="12336" width="13" style="18" bestFit="1" customWidth="1"/>
    <col min="12337" max="12337" width="14.42578125" style="18" customWidth="1"/>
    <col min="12338" max="12338" width="13" style="18" bestFit="1" customWidth="1"/>
    <col min="12339" max="12339" width="16" style="18" customWidth="1"/>
    <col min="12340" max="12340" width="11" style="18" bestFit="1" customWidth="1"/>
    <col min="12341" max="12341" width="12.140625" style="18" bestFit="1" customWidth="1"/>
    <col min="12342" max="12342" width="13.7109375" style="18" bestFit="1" customWidth="1"/>
    <col min="12343" max="12532" width="10.7109375" style="18"/>
    <col min="12533" max="12533" width="3.140625" style="18" bestFit="1" customWidth="1"/>
    <col min="12534" max="12534" width="17" style="18" bestFit="1" customWidth="1"/>
    <col min="12535" max="12535" width="17.7109375" style="18" customWidth="1"/>
    <col min="12536" max="12536" width="9.85546875" style="18" customWidth="1"/>
    <col min="12537" max="12537" width="10.85546875" style="18" customWidth="1"/>
    <col min="12538" max="12538" width="32.42578125" style="18" bestFit="1" customWidth="1"/>
    <col min="12539" max="12548" width="16" style="18" customWidth="1"/>
    <col min="12549" max="12549" width="14.140625" style="18" bestFit="1" customWidth="1"/>
    <col min="12550" max="12550" width="13.42578125" style="18" bestFit="1" customWidth="1"/>
    <col min="12551" max="12551" width="15.42578125" style="18" bestFit="1" customWidth="1"/>
    <col min="12552" max="12552" width="13.42578125" style="18" bestFit="1" customWidth="1"/>
    <col min="12553" max="12553" width="14.7109375" style="18" customWidth="1"/>
    <col min="12554" max="12563" width="16" style="18" customWidth="1"/>
    <col min="12564" max="12564" width="13.85546875" style="18" customWidth="1"/>
    <col min="12565" max="12565" width="13.42578125" style="18" customWidth="1"/>
    <col min="12566" max="12566" width="12.7109375" style="18" customWidth="1"/>
    <col min="12567" max="12567" width="15.7109375" style="18" bestFit="1" customWidth="1"/>
    <col min="12568" max="12568" width="14.140625" style="18" customWidth="1"/>
    <col min="12569" max="12569" width="15.85546875" style="18" bestFit="1" customWidth="1"/>
    <col min="12570" max="12570" width="13.85546875" style="18" bestFit="1" customWidth="1"/>
    <col min="12571" max="12571" width="12.85546875" style="18" customWidth="1"/>
    <col min="12572" max="12572" width="16" style="18" customWidth="1"/>
    <col min="12573" max="12573" width="11.42578125" style="18" bestFit="1" customWidth="1"/>
    <col min="12574" max="12574" width="14.85546875" style="18" bestFit="1" customWidth="1"/>
    <col min="12575" max="12575" width="13.85546875" style="18" bestFit="1" customWidth="1"/>
    <col min="12576" max="12576" width="13.85546875" style="18" customWidth="1"/>
    <col min="12577" max="12577" width="13.85546875" style="18" bestFit="1" customWidth="1"/>
    <col min="12578" max="12578" width="16" style="18" customWidth="1"/>
    <col min="12579" max="12579" width="13" style="18" customWidth="1"/>
    <col min="12580" max="12580" width="13.42578125" style="18" bestFit="1" customWidth="1"/>
    <col min="12581" max="12581" width="10.7109375" style="18" bestFit="1" customWidth="1"/>
    <col min="12582" max="12582" width="12" style="18" bestFit="1" customWidth="1"/>
    <col min="12583" max="12583" width="14.7109375" style="18" bestFit="1" customWidth="1"/>
    <col min="12584" max="12584" width="15.28515625" style="18" customWidth="1"/>
    <col min="12585" max="12585" width="12.28515625" style="18" customWidth="1"/>
    <col min="12586" max="12586" width="8" style="18" bestFit="1" customWidth="1"/>
    <col min="12587" max="12588" width="13" style="18" bestFit="1" customWidth="1"/>
    <col min="12589" max="12589" width="8.85546875" style="18" bestFit="1" customWidth="1"/>
    <col min="12590" max="12590" width="16" style="18" customWidth="1"/>
    <col min="12591" max="12591" width="11.28515625" style="18" customWidth="1"/>
    <col min="12592" max="12592" width="13" style="18" bestFit="1" customWidth="1"/>
    <col min="12593" max="12593" width="14.42578125" style="18" customWidth="1"/>
    <col min="12594" max="12594" width="13" style="18" bestFit="1" customWidth="1"/>
    <col min="12595" max="12595" width="16" style="18" customWidth="1"/>
    <col min="12596" max="12596" width="11" style="18" bestFit="1" customWidth="1"/>
    <col min="12597" max="12597" width="12.140625" style="18" bestFit="1" customWidth="1"/>
    <col min="12598" max="12598" width="13.7109375" style="18" bestFit="1" customWidth="1"/>
    <col min="12599" max="12788" width="10.7109375" style="18"/>
    <col min="12789" max="12789" width="3.140625" style="18" bestFit="1" customWidth="1"/>
    <col min="12790" max="12790" width="17" style="18" bestFit="1" customWidth="1"/>
    <col min="12791" max="12791" width="17.7109375" style="18" customWidth="1"/>
    <col min="12792" max="12792" width="9.85546875" style="18" customWidth="1"/>
    <col min="12793" max="12793" width="10.85546875" style="18" customWidth="1"/>
    <col min="12794" max="12794" width="32.42578125" style="18" bestFit="1" customWidth="1"/>
    <col min="12795" max="12804" width="16" style="18" customWidth="1"/>
    <col min="12805" max="12805" width="14.140625" style="18" bestFit="1" customWidth="1"/>
    <col min="12806" max="12806" width="13.42578125" style="18" bestFit="1" customWidth="1"/>
    <col min="12807" max="12807" width="15.42578125" style="18" bestFit="1" customWidth="1"/>
    <col min="12808" max="12808" width="13.42578125" style="18" bestFit="1" customWidth="1"/>
    <col min="12809" max="12809" width="14.7109375" style="18" customWidth="1"/>
    <col min="12810" max="12819" width="16" style="18" customWidth="1"/>
    <col min="12820" max="12820" width="13.85546875" style="18" customWidth="1"/>
    <col min="12821" max="12821" width="13.42578125" style="18" customWidth="1"/>
    <col min="12822" max="12822" width="12.7109375" style="18" customWidth="1"/>
    <col min="12823" max="12823" width="15.7109375" style="18" bestFit="1" customWidth="1"/>
    <col min="12824" max="12824" width="14.140625" style="18" customWidth="1"/>
    <col min="12825" max="12825" width="15.85546875" style="18" bestFit="1" customWidth="1"/>
    <col min="12826" max="12826" width="13.85546875" style="18" bestFit="1" customWidth="1"/>
    <col min="12827" max="12827" width="12.85546875" style="18" customWidth="1"/>
    <col min="12828" max="12828" width="16" style="18" customWidth="1"/>
    <col min="12829" max="12829" width="11.42578125" style="18" bestFit="1" customWidth="1"/>
    <col min="12830" max="12830" width="14.85546875" style="18" bestFit="1" customWidth="1"/>
    <col min="12831" max="12831" width="13.85546875" style="18" bestFit="1" customWidth="1"/>
    <col min="12832" max="12832" width="13.85546875" style="18" customWidth="1"/>
    <col min="12833" max="12833" width="13.85546875" style="18" bestFit="1" customWidth="1"/>
    <col min="12834" max="12834" width="16" style="18" customWidth="1"/>
    <col min="12835" max="12835" width="13" style="18" customWidth="1"/>
    <col min="12836" max="12836" width="13.42578125" style="18" bestFit="1" customWidth="1"/>
    <col min="12837" max="12837" width="10.7109375" style="18" bestFit="1" customWidth="1"/>
    <col min="12838" max="12838" width="12" style="18" bestFit="1" customWidth="1"/>
    <col min="12839" max="12839" width="14.7109375" style="18" bestFit="1" customWidth="1"/>
    <col min="12840" max="12840" width="15.28515625" style="18" customWidth="1"/>
    <col min="12841" max="12841" width="12.28515625" style="18" customWidth="1"/>
    <col min="12842" max="12842" width="8" style="18" bestFit="1" customWidth="1"/>
    <col min="12843" max="12844" width="13" style="18" bestFit="1" customWidth="1"/>
    <col min="12845" max="12845" width="8.85546875" style="18" bestFit="1" customWidth="1"/>
    <col min="12846" max="12846" width="16" style="18" customWidth="1"/>
    <col min="12847" max="12847" width="11.28515625" style="18" customWidth="1"/>
    <col min="12848" max="12848" width="13" style="18" bestFit="1" customWidth="1"/>
    <col min="12849" max="12849" width="14.42578125" style="18" customWidth="1"/>
    <col min="12850" max="12850" width="13" style="18" bestFit="1" customWidth="1"/>
    <col min="12851" max="12851" width="16" style="18" customWidth="1"/>
    <col min="12852" max="12852" width="11" style="18" bestFit="1" customWidth="1"/>
    <col min="12853" max="12853" width="12.140625" style="18" bestFit="1" customWidth="1"/>
    <col min="12854" max="12854" width="13.7109375" style="18" bestFit="1" customWidth="1"/>
    <col min="12855" max="13044" width="10.7109375" style="18"/>
    <col min="13045" max="13045" width="3.140625" style="18" bestFit="1" customWidth="1"/>
    <col min="13046" max="13046" width="17" style="18" bestFit="1" customWidth="1"/>
    <col min="13047" max="13047" width="17.7109375" style="18" customWidth="1"/>
    <col min="13048" max="13048" width="9.85546875" style="18" customWidth="1"/>
    <col min="13049" max="13049" width="10.85546875" style="18" customWidth="1"/>
    <col min="13050" max="13050" width="32.42578125" style="18" bestFit="1" customWidth="1"/>
    <col min="13051" max="13060" width="16" style="18" customWidth="1"/>
    <col min="13061" max="13061" width="14.140625" style="18" bestFit="1" customWidth="1"/>
    <col min="13062" max="13062" width="13.42578125" style="18" bestFit="1" customWidth="1"/>
    <col min="13063" max="13063" width="15.42578125" style="18" bestFit="1" customWidth="1"/>
    <col min="13064" max="13064" width="13.42578125" style="18" bestFit="1" customWidth="1"/>
    <col min="13065" max="13065" width="14.7109375" style="18" customWidth="1"/>
    <col min="13066" max="13075" width="16" style="18" customWidth="1"/>
    <col min="13076" max="13076" width="13.85546875" style="18" customWidth="1"/>
    <col min="13077" max="13077" width="13.42578125" style="18" customWidth="1"/>
    <col min="13078" max="13078" width="12.7109375" style="18" customWidth="1"/>
    <col min="13079" max="13079" width="15.7109375" style="18" bestFit="1" customWidth="1"/>
    <col min="13080" max="13080" width="14.140625" style="18" customWidth="1"/>
    <col min="13081" max="13081" width="15.85546875" style="18" bestFit="1" customWidth="1"/>
    <col min="13082" max="13082" width="13.85546875" style="18" bestFit="1" customWidth="1"/>
    <col min="13083" max="13083" width="12.85546875" style="18" customWidth="1"/>
    <col min="13084" max="13084" width="16" style="18" customWidth="1"/>
    <col min="13085" max="13085" width="11.42578125" style="18" bestFit="1" customWidth="1"/>
    <col min="13086" max="13086" width="14.85546875" style="18" bestFit="1" customWidth="1"/>
    <col min="13087" max="13087" width="13.85546875" style="18" bestFit="1" customWidth="1"/>
    <col min="13088" max="13088" width="13.85546875" style="18" customWidth="1"/>
    <col min="13089" max="13089" width="13.85546875" style="18" bestFit="1" customWidth="1"/>
    <col min="13090" max="13090" width="16" style="18" customWidth="1"/>
    <col min="13091" max="13091" width="13" style="18" customWidth="1"/>
    <col min="13092" max="13092" width="13.42578125" style="18" bestFit="1" customWidth="1"/>
    <col min="13093" max="13093" width="10.7109375" style="18" bestFit="1" customWidth="1"/>
    <col min="13094" max="13094" width="12" style="18" bestFit="1" customWidth="1"/>
    <col min="13095" max="13095" width="14.7109375" style="18" bestFit="1" customWidth="1"/>
    <col min="13096" max="13096" width="15.28515625" style="18" customWidth="1"/>
    <col min="13097" max="13097" width="12.28515625" style="18" customWidth="1"/>
    <col min="13098" max="13098" width="8" style="18" bestFit="1" customWidth="1"/>
    <col min="13099" max="13100" width="13" style="18" bestFit="1" customWidth="1"/>
    <col min="13101" max="13101" width="8.85546875" style="18" bestFit="1" customWidth="1"/>
    <col min="13102" max="13102" width="16" style="18" customWidth="1"/>
    <col min="13103" max="13103" width="11.28515625" style="18" customWidth="1"/>
    <col min="13104" max="13104" width="13" style="18" bestFit="1" customWidth="1"/>
    <col min="13105" max="13105" width="14.42578125" style="18" customWidth="1"/>
    <col min="13106" max="13106" width="13" style="18" bestFit="1" customWidth="1"/>
    <col min="13107" max="13107" width="16" style="18" customWidth="1"/>
    <col min="13108" max="13108" width="11" style="18" bestFit="1" customWidth="1"/>
    <col min="13109" max="13109" width="12.140625" style="18" bestFit="1" customWidth="1"/>
    <col min="13110" max="13110" width="13.7109375" style="18" bestFit="1" customWidth="1"/>
    <col min="13111" max="13300" width="10.7109375" style="18"/>
    <col min="13301" max="13301" width="3.140625" style="18" bestFit="1" customWidth="1"/>
    <col min="13302" max="13302" width="17" style="18" bestFit="1" customWidth="1"/>
    <col min="13303" max="13303" width="17.7109375" style="18" customWidth="1"/>
    <col min="13304" max="13304" width="9.85546875" style="18" customWidth="1"/>
    <col min="13305" max="13305" width="10.85546875" style="18" customWidth="1"/>
    <col min="13306" max="13306" width="32.42578125" style="18" bestFit="1" customWidth="1"/>
    <col min="13307" max="13316" width="16" style="18" customWidth="1"/>
    <col min="13317" max="13317" width="14.140625" style="18" bestFit="1" customWidth="1"/>
    <col min="13318" max="13318" width="13.42578125" style="18" bestFit="1" customWidth="1"/>
    <col min="13319" max="13319" width="15.42578125" style="18" bestFit="1" customWidth="1"/>
    <col min="13320" max="13320" width="13.42578125" style="18" bestFit="1" customWidth="1"/>
    <col min="13321" max="13321" width="14.7109375" style="18" customWidth="1"/>
    <col min="13322" max="13331" width="16" style="18" customWidth="1"/>
    <col min="13332" max="13332" width="13.85546875" style="18" customWidth="1"/>
    <col min="13333" max="13333" width="13.42578125" style="18" customWidth="1"/>
    <col min="13334" max="13334" width="12.7109375" style="18" customWidth="1"/>
    <col min="13335" max="13335" width="15.7109375" style="18" bestFit="1" customWidth="1"/>
    <col min="13336" max="13336" width="14.140625" style="18" customWidth="1"/>
    <col min="13337" max="13337" width="15.85546875" style="18" bestFit="1" customWidth="1"/>
    <col min="13338" max="13338" width="13.85546875" style="18" bestFit="1" customWidth="1"/>
    <col min="13339" max="13339" width="12.85546875" style="18" customWidth="1"/>
    <col min="13340" max="13340" width="16" style="18" customWidth="1"/>
    <col min="13341" max="13341" width="11.42578125" style="18" bestFit="1" customWidth="1"/>
    <col min="13342" max="13342" width="14.85546875" style="18" bestFit="1" customWidth="1"/>
    <col min="13343" max="13343" width="13.85546875" style="18" bestFit="1" customWidth="1"/>
    <col min="13344" max="13344" width="13.85546875" style="18" customWidth="1"/>
    <col min="13345" max="13345" width="13.85546875" style="18" bestFit="1" customWidth="1"/>
    <col min="13346" max="13346" width="16" style="18" customWidth="1"/>
    <col min="13347" max="13347" width="13" style="18" customWidth="1"/>
    <col min="13348" max="13348" width="13.42578125" style="18" bestFit="1" customWidth="1"/>
    <col min="13349" max="13349" width="10.7109375" style="18" bestFit="1" customWidth="1"/>
    <col min="13350" max="13350" width="12" style="18" bestFit="1" customWidth="1"/>
    <col min="13351" max="13351" width="14.7109375" style="18" bestFit="1" customWidth="1"/>
    <col min="13352" max="13352" width="15.28515625" style="18" customWidth="1"/>
    <col min="13353" max="13353" width="12.28515625" style="18" customWidth="1"/>
    <col min="13354" max="13354" width="8" style="18" bestFit="1" customWidth="1"/>
    <col min="13355" max="13356" width="13" style="18" bestFit="1" customWidth="1"/>
    <col min="13357" max="13357" width="8.85546875" style="18" bestFit="1" customWidth="1"/>
    <col min="13358" max="13358" width="16" style="18" customWidth="1"/>
    <col min="13359" max="13359" width="11.28515625" style="18" customWidth="1"/>
    <col min="13360" max="13360" width="13" style="18" bestFit="1" customWidth="1"/>
    <col min="13361" max="13361" width="14.42578125" style="18" customWidth="1"/>
    <col min="13362" max="13362" width="13" style="18" bestFit="1" customWidth="1"/>
    <col min="13363" max="13363" width="16" style="18" customWidth="1"/>
    <col min="13364" max="13364" width="11" style="18" bestFit="1" customWidth="1"/>
    <col min="13365" max="13365" width="12.140625" style="18" bestFit="1" customWidth="1"/>
    <col min="13366" max="13366" width="13.7109375" style="18" bestFit="1" customWidth="1"/>
    <col min="13367" max="13556" width="10.7109375" style="18"/>
    <col min="13557" max="13557" width="3.140625" style="18" bestFit="1" customWidth="1"/>
    <col min="13558" max="13558" width="17" style="18" bestFit="1" customWidth="1"/>
    <col min="13559" max="13559" width="17.7109375" style="18" customWidth="1"/>
    <col min="13560" max="13560" width="9.85546875" style="18" customWidth="1"/>
    <col min="13561" max="13561" width="10.85546875" style="18" customWidth="1"/>
    <col min="13562" max="13562" width="32.42578125" style="18" bestFit="1" customWidth="1"/>
    <col min="13563" max="13572" width="16" style="18" customWidth="1"/>
    <col min="13573" max="13573" width="14.140625" style="18" bestFit="1" customWidth="1"/>
    <col min="13574" max="13574" width="13.42578125" style="18" bestFit="1" customWidth="1"/>
    <col min="13575" max="13575" width="15.42578125" style="18" bestFit="1" customWidth="1"/>
    <col min="13576" max="13576" width="13.42578125" style="18" bestFit="1" customWidth="1"/>
    <col min="13577" max="13577" width="14.7109375" style="18" customWidth="1"/>
    <col min="13578" max="13587" width="16" style="18" customWidth="1"/>
    <col min="13588" max="13588" width="13.85546875" style="18" customWidth="1"/>
    <col min="13589" max="13589" width="13.42578125" style="18" customWidth="1"/>
    <col min="13590" max="13590" width="12.7109375" style="18" customWidth="1"/>
    <col min="13591" max="13591" width="15.7109375" style="18" bestFit="1" customWidth="1"/>
    <col min="13592" max="13592" width="14.140625" style="18" customWidth="1"/>
    <col min="13593" max="13593" width="15.85546875" style="18" bestFit="1" customWidth="1"/>
    <col min="13594" max="13594" width="13.85546875" style="18" bestFit="1" customWidth="1"/>
    <col min="13595" max="13595" width="12.85546875" style="18" customWidth="1"/>
    <col min="13596" max="13596" width="16" style="18" customWidth="1"/>
    <col min="13597" max="13597" width="11.42578125" style="18" bestFit="1" customWidth="1"/>
    <col min="13598" max="13598" width="14.85546875" style="18" bestFit="1" customWidth="1"/>
    <col min="13599" max="13599" width="13.85546875" style="18" bestFit="1" customWidth="1"/>
    <col min="13600" max="13600" width="13.85546875" style="18" customWidth="1"/>
    <col min="13601" max="13601" width="13.85546875" style="18" bestFit="1" customWidth="1"/>
    <col min="13602" max="13602" width="16" style="18" customWidth="1"/>
    <col min="13603" max="13603" width="13" style="18" customWidth="1"/>
    <col min="13604" max="13604" width="13.42578125" style="18" bestFit="1" customWidth="1"/>
    <col min="13605" max="13605" width="10.7109375" style="18" bestFit="1" customWidth="1"/>
    <col min="13606" max="13606" width="12" style="18" bestFit="1" customWidth="1"/>
    <col min="13607" max="13607" width="14.7109375" style="18" bestFit="1" customWidth="1"/>
    <col min="13608" max="13608" width="15.28515625" style="18" customWidth="1"/>
    <col min="13609" max="13609" width="12.28515625" style="18" customWidth="1"/>
    <col min="13610" max="13610" width="8" style="18" bestFit="1" customWidth="1"/>
    <col min="13611" max="13612" width="13" style="18" bestFit="1" customWidth="1"/>
    <col min="13613" max="13613" width="8.85546875" style="18" bestFit="1" customWidth="1"/>
    <col min="13614" max="13614" width="16" style="18" customWidth="1"/>
    <col min="13615" max="13615" width="11.28515625" style="18" customWidth="1"/>
    <col min="13616" max="13616" width="13" style="18" bestFit="1" customWidth="1"/>
    <col min="13617" max="13617" width="14.42578125" style="18" customWidth="1"/>
    <col min="13618" max="13618" width="13" style="18" bestFit="1" customWidth="1"/>
    <col min="13619" max="13619" width="16" style="18" customWidth="1"/>
    <col min="13620" max="13620" width="11" style="18" bestFit="1" customWidth="1"/>
    <col min="13621" max="13621" width="12.140625" style="18" bestFit="1" customWidth="1"/>
    <col min="13622" max="13622" width="13.7109375" style="18" bestFit="1" customWidth="1"/>
    <col min="13623" max="13812" width="10.7109375" style="18"/>
    <col min="13813" max="13813" width="3.140625" style="18" bestFit="1" customWidth="1"/>
    <col min="13814" max="13814" width="17" style="18" bestFit="1" customWidth="1"/>
    <col min="13815" max="13815" width="17.7109375" style="18" customWidth="1"/>
    <col min="13816" max="13816" width="9.85546875" style="18" customWidth="1"/>
    <col min="13817" max="13817" width="10.85546875" style="18" customWidth="1"/>
    <col min="13818" max="13818" width="32.42578125" style="18" bestFit="1" customWidth="1"/>
    <col min="13819" max="13828" width="16" style="18" customWidth="1"/>
    <col min="13829" max="13829" width="14.140625" style="18" bestFit="1" customWidth="1"/>
    <col min="13830" max="13830" width="13.42578125" style="18" bestFit="1" customWidth="1"/>
    <col min="13831" max="13831" width="15.42578125" style="18" bestFit="1" customWidth="1"/>
    <col min="13832" max="13832" width="13.42578125" style="18" bestFit="1" customWidth="1"/>
    <col min="13833" max="13833" width="14.7109375" style="18" customWidth="1"/>
    <col min="13834" max="13843" width="16" style="18" customWidth="1"/>
    <col min="13844" max="13844" width="13.85546875" style="18" customWidth="1"/>
    <col min="13845" max="13845" width="13.42578125" style="18" customWidth="1"/>
    <col min="13846" max="13846" width="12.7109375" style="18" customWidth="1"/>
    <col min="13847" max="13847" width="15.7109375" style="18" bestFit="1" customWidth="1"/>
    <col min="13848" max="13848" width="14.140625" style="18" customWidth="1"/>
    <col min="13849" max="13849" width="15.85546875" style="18" bestFit="1" customWidth="1"/>
    <col min="13850" max="13850" width="13.85546875" style="18" bestFit="1" customWidth="1"/>
    <col min="13851" max="13851" width="12.85546875" style="18" customWidth="1"/>
    <col min="13852" max="13852" width="16" style="18" customWidth="1"/>
    <col min="13853" max="13853" width="11.42578125" style="18" bestFit="1" customWidth="1"/>
    <col min="13854" max="13854" width="14.85546875" style="18" bestFit="1" customWidth="1"/>
    <col min="13855" max="13855" width="13.85546875" style="18" bestFit="1" customWidth="1"/>
    <col min="13856" max="13856" width="13.85546875" style="18" customWidth="1"/>
    <col min="13857" max="13857" width="13.85546875" style="18" bestFit="1" customWidth="1"/>
    <col min="13858" max="13858" width="16" style="18" customWidth="1"/>
    <col min="13859" max="13859" width="13" style="18" customWidth="1"/>
    <col min="13860" max="13860" width="13.42578125" style="18" bestFit="1" customWidth="1"/>
    <col min="13861" max="13861" width="10.7109375" style="18" bestFit="1" customWidth="1"/>
    <col min="13862" max="13862" width="12" style="18" bestFit="1" customWidth="1"/>
    <col min="13863" max="13863" width="14.7109375" style="18" bestFit="1" customWidth="1"/>
    <col min="13864" max="13864" width="15.28515625" style="18" customWidth="1"/>
    <col min="13865" max="13865" width="12.28515625" style="18" customWidth="1"/>
    <col min="13866" max="13866" width="8" style="18" bestFit="1" customWidth="1"/>
    <col min="13867" max="13868" width="13" style="18" bestFit="1" customWidth="1"/>
    <col min="13869" max="13869" width="8.85546875" style="18" bestFit="1" customWidth="1"/>
    <col min="13870" max="13870" width="16" style="18" customWidth="1"/>
    <col min="13871" max="13871" width="11.28515625" style="18" customWidth="1"/>
    <col min="13872" max="13872" width="13" style="18" bestFit="1" customWidth="1"/>
    <col min="13873" max="13873" width="14.42578125" style="18" customWidth="1"/>
    <col min="13874" max="13874" width="13" style="18" bestFit="1" customWidth="1"/>
    <col min="13875" max="13875" width="16" style="18" customWidth="1"/>
    <col min="13876" max="13876" width="11" style="18" bestFit="1" customWidth="1"/>
    <col min="13877" max="13877" width="12.140625" style="18" bestFit="1" customWidth="1"/>
    <col min="13878" max="13878" width="13.7109375" style="18" bestFit="1" customWidth="1"/>
    <col min="13879" max="14068" width="10.7109375" style="18"/>
    <col min="14069" max="14069" width="3.140625" style="18" bestFit="1" customWidth="1"/>
    <col min="14070" max="14070" width="17" style="18" bestFit="1" customWidth="1"/>
    <col min="14071" max="14071" width="17.7109375" style="18" customWidth="1"/>
    <col min="14072" max="14072" width="9.85546875" style="18" customWidth="1"/>
    <col min="14073" max="14073" width="10.85546875" style="18" customWidth="1"/>
    <col min="14074" max="14074" width="32.42578125" style="18" bestFit="1" customWidth="1"/>
    <col min="14075" max="14084" width="16" style="18" customWidth="1"/>
    <col min="14085" max="14085" width="14.140625" style="18" bestFit="1" customWidth="1"/>
    <col min="14086" max="14086" width="13.42578125" style="18" bestFit="1" customWidth="1"/>
    <col min="14087" max="14087" width="15.42578125" style="18" bestFit="1" customWidth="1"/>
    <col min="14088" max="14088" width="13.42578125" style="18" bestFit="1" customWidth="1"/>
    <col min="14089" max="14089" width="14.7109375" style="18" customWidth="1"/>
    <col min="14090" max="14099" width="16" style="18" customWidth="1"/>
    <col min="14100" max="14100" width="13.85546875" style="18" customWidth="1"/>
    <col min="14101" max="14101" width="13.42578125" style="18" customWidth="1"/>
    <col min="14102" max="14102" width="12.7109375" style="18" customWidth="1"/>
    <col min="14103" max="14103" width="15.7109375" style="18" bestFit="1" customWidth="1"/>
    <col min="14104" max="14104" width="14.140625" style="18" customWidth="1"/>
    <col min="14105" max="14105" width="15.85546875" style="18" bestFit="1" customWidth="1"/>
    <col min="14106" max="14106" width="13.85546875" style="18" bestFit="1" customWidth="1"/>
    <col min="14107" max="14107" width="12.85546875" style="18" customWidth="1"/>
    <col min="14108" max="14108" width="16" style="18" customWidth="1"/>
    <col min="14109" max="14109" width="11.42578125" style="18" bestFit="1" customWidth="1"/>
    <col min="14110" max="14110" width="14.85546875" style="18" bestFit="1" customWidth="1"/>
    <col min="14111" max="14111" width="13.85546875" style="18" bestFit="1" customWidth="1"/>
    <col min="14112" max="14112" width="13.85546875" style="18" customWidth="1"/>
    <col min="14113" max="14113" width="13.85546875" style="18" bestFit="1" customWidth="1"/>
    <col min="14114" max="14114" width="16" style="18" customWidth="1"/>
    <col min="14115" max="14115" width="13" style="18" customWidth="1"/>
    <col min="14116" max="14116" width="13.42578125" style="18" bestFit="1" customWidth="1"/>
    <col min="14117" max="14117" width="10.7109375" style="18" bestFit="1" customWidth="1"/>
    <col min="14118" max="14118" width="12" style="18" bestFit="1" customWidth="1"/>
    <col min="14119" max="14119" width="14.7109375" style="18" bestFit="1" customWidth="1"/>
    <col min="14120" max="14120" width="15.28515625" style="18" customWidth="1"/>
    <col min="14121" max="14121" width="12.28515625" style="18" customWidth="1"/>
    <col min="14122" max="14122" width="8" style="18" bestFit="1" customWidth="1"/>
    <col min="14123" max="14124" width="13" style="18" bestFit="1" customWidth="1"/>
    <col min="14125" max="14125" width="8.85546875" style="18" bestFit="1" customWidth="1"/>
    <col min="14126" max="14126" width="16" style="18" customWidth="1"/>
    <col min="14127" max="14127" width="11.28515625" style="18" customWidth="1"/>
    <col min="14128" max="14128" width="13" style="18" bestFit="1" customWidth="1"/>
    <col min="14129" max="14129" width="14.42578125" style="18" customWidth="1"/>
    <col min="14130" max="14130" width="13" style="18" bestFit="1" customWidth="1"/>
    <col min="14131" max="14131" width="16" style="18" customWidth="1"/>
    <col min="14132" max="14132" width="11" style="18" bestFit="1" customWidth="1"/>
    <col min="14133" max="14133" width="12.140625" style="18" bestFit="1" customWidth="1"/>
    <col min="14134" max="14134" width="13.7109375" style="18" bestFit="1" customWidth="1"/>
    <col min="14135" max="14324" width="10.7109375" style="18"/>
    <col min="14325" max="14325" width="3.140625" style="18" bestFit="1" customWidth="1"/>
    <col min="14326" max="14326" width="17" style="18" bestFit="1" customWidth="1"/>
    <col min="14327" max="14327" width="17.7109375" style="18" customWidth="1"/>
    <col min="14328" max="14328" width="9.85546875" style="18" customWidth="1"/>
    <col min="14329" max="14329" width="10.85546875" style="18" customWidth="1"/>
    <col min="14330" max="14330" width="32.42578125" style="18" bestFit="1" customWidth="1"/>
    <col min="14331" max="14340" width="16" style="18" customWidth="1"/>
    <col min="14341" max="14341" width="14.140625" style="18" bestFit="1" customWidth="1"/>
    <col min="14342" max="14342" width="13.42578125" style="18" bestFit="1" customWidth="1"/>
    <col min="14343" max="14343" width="15.42578125" style="18" bestFit="1" customWidth="1"/>
    <col min="14344" max="14344" width="13.42578125" style="18" bestFit="1" customWidth="1"/>
    <col min="14345" max="14345" width="14.7109375" style="18" customWidth="1"/>
    <col min="14346" max="14355" width="16" style="18" customWidth="1"/>
    <col min="14356" max="14356" width="13.85546875" style="18" customWidth="1"/>
    <col min="14357" max="14357" width="13.42578125" style="18" customWidth="1"/>
    <col min="14358" max="14358" width="12.7109375" style="18" customWidth="1"/>
    <col min="14359" max="14359" width="15.7109375" style="18" bestFit="1" customWidth="1"/>
    <col min="14360" max="14360" width="14.140625" style="18" customWidth="1"/>
    <col min="14361" max="14361" width="15.85546875" style="18" bestFit="1" customWidth="1"/>
    <col min="14362" max="14362" width="13.85546875" style="18" bestFit="1" customWidth="1"/>
    <col min="14363" max="14363" width="12.85546875" style="18" customWidth="1"/>
    <col min="14364" max="14364" width="16" style="18" customWidth="1"/>
    <col min="14365" max="14365" width="11.42578125" style="18" bestFit="1" customWidth="1"/>
    <col min="14366" max="14366" width="14.85546875" style="18" bestFit="1" customWidth="1"/>
    <col min="14367" max="14367" width="13.85546875" style="18" bestFit="1" customWidth="1"/>
    <col min="14368" max="14368" width="13.85546875" style="18" customWidth="1"/>
    <col min="14369" max="14369" width="13.85546875" style="18" bestFit="1" customWidth="1"/>
    <col min="14370" max="14370" width="16" style="18" customWidth="1"/>
    <col min="14371" max="14371" width="13" style="18" customWidth="1"/>
    <col min="14372" max="14372" width="13.42578125" style="18" bestFit="1" customWidth="1"/>
    <col min="14373" max="14373" width="10.7109375" style="18" bestFit="1" customWidth="1"/>
    <col min="14374" max="14374" width="12" style="18" bestFit="1" customWidth="1"/>
    <col min="14375" max="14375" width="14.7109375" style="18" bestFit="1" customWidth="1"/>
    <col min="14376" max="14376" width="15.28515625" style="18" customWidth="1"/>
    <col min="14377" max="14377" width="12.28515625" style="18" customWidth="1"/>
    <col min="14378" max="14378" width="8" style="18" bestFit="1" customWidth="1"/>
    <col min="14379" max="14380" width="13" style="18" bestFit="1" customWidth="1"/>
    <col min="14381" max="14381" width="8.85546875" style="18" bestFit="1" customWidth="1"/>
    <col min="14382" max="14382" width="16" style="18" customWidth="1"/>
    <col min="14383" max="14383" width="11.28515625" style="18" customWidth="1"/>
    <col min="14384" max="14384" width="13" style="18" bestFit="1" customWidth="1"/>
    <col min="14385" max="14385" width="14.42578125" style="18" customWidth="1"/>
    <col min="14386" max="14386" width="13" style="18" bestFit="1" customWidth="1"/>
    <col min="14387" max="14387" width="16" style="18" customWidth="1"/>
    <col min="14388" max="14388" width="11" style="18" bestFit="1" customWidth="1"/>
    <col min="14389" max="14389" width="12.140625" style="18" bestFit="1" customWidth="1"/>
    <col min="14390" max="14390" width="13.7109375" style="18" bestFit="1" customWidth="1"/>
    <col min="14391" max="14580" width="10.7109375" style="18"/>
    <col min="14581" max="14581" width="3.140625" style="18" bestFit="1" customWidth="1"/>
    <col min="14582" max="14582" width="17" style="18" bestFit="1" customWidth="1"/>
    <col min="14583" max="14583" width="17.7109375" style="18" customWidth="1"/>
    <col min="14584" max="14584" width="9.85546875" style="18" customWidth="1"/>
    <col min="14585" max="14585" width="10.85546875" style="18" customWidth="1"/>
    <col min="14586" max="14586" width="32.42578125" style="18" bestFit="1" customWidth="1"/>
    <col min="14587" max="14596" width="16" style="18" customWidth="1"/>
    <col min="14597" max="14597" width="14.140625" style="18" bestFit="1" customWidth="1"/>
    <col min="14598" max="14598" width="13.42578125" style="18" bestFit="1" customWidth="1"/>
    <col min="14599" max="14599" width="15.42578125" style="18" bestFit="1" customWidth="1"/>
    <col min="14600" max="14600" width="13.42578125" style="18" bestFit="1" customWidth="1"/>
    <col min="14601" max="14601" width="14.7109375" style="18" customWidth="1"/>
    <col min="14602" max="14611" width="16" style="18" customWidth="1"/>
    <col min="14612" max="14612" width="13.85546875" style="18" customWidth="1"/>
    <col min="14613" max="14613" width="13.42578125" style="18" customWidth="1"/>
    <col min="14614" max="14614" width="12.7109375" style="18" customWidth="1"/>
    <col min="14615" max="14615" width="15.7109375" style="18" bestFit="1" customWidth="1"/>
    <col min="14616" max="14616" width="14.140625" style="18" customWidth="1"/>
    <col min="14617" max="14617" width="15.85546875" style="18" bestFit="1" customWidth="1"/>
    <col min="14618" max="14618" width="13.85546875" style="18" bestFit="1" customWidth="1"/>
    <col min="14619" max="14619" width="12.85546875" style="18" customWidth="1"/>
    <col min="14620" max="14620" width="16" style="18" customWidth="1"/>
    <col min="14621" max="14621" width="11.42578125" style="18" bestFit="1" customWidth="1"/>
    <col min="14622" max="14622" width="14.85546875" style="18" bestFit="1" customWidth="1"/>
    <col min="14623" max="14623" width="13.85546875" style="18" bestFit="1" customWidth="1"/>
    <col min="14624" max="14624" width="13.85546875" style="18" customWidth="1"/>
    <col min="14625" max="14625" width="13.85546875" style="18" bestFit="1" customWidth="1"/>
    <col min="14626" max="14626" width="16" style="18" customWidth="1"/>
    <col min="14627" max="14627" width="13" style="18" customWidth="1"/>
    <col min="14628" max="14628" width="13.42578125" style="18" bestFit="1" customWidth="1"/>
    <col min="14629" max="14629" width="10.7109375" style="18" bestFit="1" customWidth="1"/>
    <col min="14630" max="14630" width="12" style="18" bestFit="1" customWidth="1"/>
    <col min="14631" max="14631" width="14.7109375" style="18" bestFit="1" customWidth="1"/>
    <col min="14632" max="14632" width="15.28515625" style="18" customWidth="1"/>
    <col min="14633" max="14633" width="12.28515625" style="18" customWidth="1"/>
    <col min="14634" max="14634" width="8" style="18" bestFit="1" customWidth="1"/>
    <col min="14635" max="14636" width="13" style="18" bestFit="1" customWidth="1"/>
    <col min="14637" max="14637" width="8.85546875" style="18" bestFit="1" customWidth="1"/>
    <col min="14638" max="14638" width="16" style="18" customWidth="1"/>
    <col min="14639" max="14639" width="11.28515625" style="18" customWidth="1"/>
    <col min="14640" max="14640" width="13" style="18" bestFit="1" customWidth="1"/>
    <col min="14641" max="14641" width="14.42578125" style="18" customWidth="1"/>
    <col min="14642" max="14642" width="13" style="18" bestFit="1" customWidth="1"/>
    <col min="14643" max="14643" width="16" style="18" customWidth="1"/>
    <col min="14644" max="14644" width="11" style="18" bestFit="1" customWidth="1"/>
    <col min="14645" max="14645" width="12.140625" style="18" bestFit="1" customWidth="1"/>
    <col min="14646" max="14646" width="13.7109375" style="18" bestFit="1" customWidth="1"/>
    <col min="14647" max="14836" width="10.7109375" style="18"/>
    <col min="14837" max="14837" width="3.140625" style="18" bestFit="1" customWidth="1"/>
    <col min="14838" max="14838" width="17" style="18" bestFit="1" customWidth="1"/>
    <col min="14839" max="14839" width="17.7109375" style="18" customWidth="1"/>
    <col min="14840" max="14840" width="9.85546875" style="18" customWidth="1"/>
    <col min="14841" max="14841" width="10.85546875" style="18" customWidth="1"/>
    <col min="14842" max="14842" width="32.42578125" style="18" bestFit="1" customWidth="1"/>
    <col min="14843" max="14852" width="16" style="18" customWidth="1"/>
    <col min="14853" max="14853" width="14.140625" style="18" bestFit="1" customWidth="1"/>
    <col min="14854" max="14854" width="13.42578125" style="18" bestFit="1" customWidth="1"/>
    <col min="14855" max="14855" width="15.42578125" style="18" bestFit="1" customWidth="1"/>
    <col min="14856" max="14856" width="13.42578125" style="18" bestFit="1" customWidth="1"/>
    <col min="14857" max="14857" width="14.7109375" style="18" customWidth="1"/>
    <col min="14858" max="14867" width="16" style="18" customWidth="1"/>
    <col min="14868" max="14868" width="13.85546875" style="18" customWidth="1"/>
    <col min="14869" max="14869" width="13.42578125" style="18" customWidth="1"/>
    <col min="14870" max="14870" width="12.7109375" style="18" customWidth="1"/>
    <col min="14871" max="14871" width="15.7109375" style="18" bestFit="1" customWidth="1"/>
    <col min="14872" max="14872" width="14.140625" style="18" customWidth="1"/>
    <col min="14873" max="14873" width="15.85546875" style="18" bestFit="1" customWidth="1"/>
    <col min="14874" max="14874" width="13.85546875" style="18" bestFit="1" customWidth="1"/>
    <col min="14875" max="14875" width="12.85546875" style="18" customWidth="1"/>
    <col min="14876" max="14876" width="16" style="18" customWidth="1"/>
    <col min="14877" max="14877" width="11.42578125" style="18" bestFit="1" customWidth="1"/>
    <col min="14878" max="14878" width="14.85546875" style="18" bestFit="1" customWidth="1"/>
    <col min="14879" max="14879" width="13.85546875" style="18" bestFit="1" customWidth="1"/>
    <col min="14880" max="14880" width="13.85546875" style="18" customWidth="1"/>
    <col min="14881" max="14881" width="13.85546875" style="18" bestFit="1" customWidth="1"/>
    <col min="14882" max="14882" width="16" style="18" customWidth="1"/>
    <col min="14883" max="14883" width="13" style="18" customWidth="1"/>
    <col min="14884" max="14884" width="13.42578125" style="18" bestFit="1" customWidth="1"/>
    <col min="14885" max="14885" width="10.7109375" style="18" bestFit="1" customWidth="1"/>
    <col min="14886" max="14886" width="12" style="18" bestFit="1" customWidth="1"/>
    <col min="14887" max="14887" width="14.7109375" style="18" bestFit="1" customWidth="1"/>
    <col min="14888" max="14888" width="15.28515625" style="18" customWidth="1"/>
    <col min="14889" max="14889" width="12.28515625" style="18" customWidth="1"/>
    <col min="14890" max="14890" width="8" style="18" bestFit="1" customWidth="1"/>
    <col min="14891" max="14892" width="13" style="18" bestFit="1" customWidth="1"/>
    <col min="14893" max="14893" width="8.85546875" style="18" bestFit="1" customWidth="1"/>
    <col min="14894" max="14894" width="16" style="18" customWidth="1"/>
    <col min="14895" max="14895" width="11.28515625" style="18" customWidth="1"/>
    <col min="14896" max="14896" width="13" style="18" bestFit="1" customWidth="1"/>
    <col min="14897" max="14897" width="14.42578125" style="18" customWidth="1"/>
    <col min="14898" max="14898" width="13" style="18" bestFit="1" customWidth="1"/>
    <col min="14899" max="14899" width="16" style="18" customWidth="1"/>
    <col min="14900" max="14900" width="11" style="18" bestFit="1" customWidth="1"/>
    <col min="14901" max="14901" width="12.140625" style="18" bestFit="1" customWidth="1"/>
    <col min="14902" max="14902" width="13.7109375" style="18" bestFit="1" customWidth="1"/>
    <col min="14903" max="15092" width="10.7109375" style="18"/>
    <col min="15093" max="15093" width="3.140625" style="18" bestFit="1" customWidth="1"/>
    <col min="15094" max="15094" width="17" style="18" bestFit="1" customWidth="1"/>
    <col min="15095" max="15095" width="17.7109375" style="18" customWidth="1"/>
    <col min="15096" max="15096" width="9.85546875" style="18" customWidth="1"/>
    <col min="15097" max="15097" width="10.85546875" style="18" customWidth="1"/>
    <col min="15098" max="15098" width="32.42578125" style="18" bestFit="1" customWidth="1"/>
    <col min="15099" max="15108" width="16" style="18" customWidth="1"/>
    <col min="15109" max="15109" width="14.140625" style="18" bestFit="1" customWidth="1"/>
    <col min="15110" max="15110" width="13.42578125" style="18" bestFit="1" customWidth="1"/>
    <col min="15111" max="15111" width="15.42578125" style="18" bestFit="1" customWidth="1"/>
    <col min="15112" max="15112" width="13.42578125" style="18" bestFit="1" customWidth="1"/>
    <col min="15113" max="15113" width="14.7109375" style="18" customWidth="1"/>
    <col min="15114" max="15123" width="16" style="18" customWidth="1"/>
    <col min="15124" max="15124" width="13.85546875" style="18" customWidth="1"/>
    <col min="15125" max="15125" width="13.42578125" style="18" customWidth="1"/>
    <col min="15126" max="15126" width="12.7109375" style="18" customWidth="1"/>
    <col min="15127" max="15127" width="15.7109375" style="18" bestFit="1" customWidth="1"/>
    <col min="15128" max="15128" width="14.140625" style="18" customWidth="1"/>
    <col min="15129" max="15129" width="15.85546875" style="18" bestFit="1" customWidth="1"/>
    <col min="15130" max="15130" width="13.85546875" style="18" bestFit="1" customWidth="1"/>
    <col min="15131" max="15131" width="12.85546875" style="18" customWidth="1"/>
    <col min="15132" max="15132" width="16" style="18" customWidth="1"/>
    <col min="15133" max="15133" width="11.42578125" style="18" bestFit="1" customWidth="1"/>
    <col min="15134" max="15134" width="14.85546875" style="18" bestFit="1" customWidth="1"/>
    <col min="15135" max="15135" width="13.85546875" style="18" bestFit="1" customWidth="1"/>
    <col min="15136" max="15136" width="13.85546875" style="18" customWidth="1"/>
    <col min="15137" max="15137" width="13.85546875" style="18" bestFit="1" customWidth="1"/>
    <col min="15138" max="15138" width="16" style="18" customWidth="1"/>
    <col min="15139" max="15139" width="13" style="18" customWidth="1"/>
    <col min="15140" max="15140" width="13.42578125" style="18" bestFit="1" customWidth="1"/>
    <col min="15141" max="15141" width="10.7109375" style="18" bestFit="1" customWidth="1"/>
    <col min="15142" max="15142" width="12" style="18" bestFit="1" customWidth="1"/>
    <col min="15143" max="15143" width="14.7109375" style="18" bestFit="1" customWidth="1"/>
    <col min="15144" max="15144" width="15.28515625" style="18" customWidth="1"/>
    <col min="15145" max="15145" width="12.28515625" style="18" customWidth="1"/>
    <col min="15146" max="15146" width="8" style="18" bestFit="1" customWidth="1"/>
    <col min="15147" max="15148" width="13" style="18" bestFit="1" customWidth="1"/>
    <col min="15149" max="15149" width="8.85546875" style="18" bestFit="1" customWidth="1"/>
    <col min="15150" max="15150" width="16" style="18" customWidth="1"/>
    <col min="15151" max="15151" width="11.28515625" style="18" customWidth="1"/>
    <col min="15152" max="15152" width="13" style="18" bestFit="1" customWidth="1"/>
    <col min="15153" max="15153" width="14.42578125" style="18" customWidth="1"/>
    <col min="15154" max="15154" width="13" style="18" bestFit="1" customWidth="1"/>
    <col min="15155" max="15155" width="16" style="18" customWidth="1"/>
    <col min="15156" max="15156" width="11" style="18" bestFit="1" customWidth="1"/>
    <col min="15157" max="15157" width="12.140625" style="18" bestFit="1" customWidth="1"/>
    <col min="15158" max="15158" width="13.7109375" style="18" bestFit="1" customWidth="1"/>
    <col min="15159" max="15348" width="10.7109375" style="18"/>
    <col min="15349" max="15349" width="3.140625" style="18" bestFit="1" customWidth="1"/>
    <col min="15350" max="15350" width="17" style="18" bestFit="1" customWidth="1"/>
    <col min="15351" max="15351" width="17.7109375" style="18" customWidth="1"/>
    <col min="15352" max="15352" width="9.85546875" style="18" customWidth="1"/>
    <col min="15353" max="15353" width="10.85546875" style="18" customWidth="1"/>
    <col min="15354" max="15354" width="32.42578125" style="18" bestFit="1" customWidth="1"/>
    <col min="15355" max="15364" width="16" style="18" customWidth="1"/>
    <col min="15365" max="15365" width="14.140625" style="18" bestFit="1" customWidth="1"/>
    <col min="15366" max="15366" width="13.42578125" style="18" bestFit="1" customWidth="1"/>
    <col min="15367" max="15367" width="15.42578125" style="18" bestFit="1" customWidth="1"/>
    <col min="15368" max="15368" width="13.42578125" style="18" bestFit="1" customWidth="1"/>
    <col min="15369" max="15369" width="14.7109375" style="18" customWidth="1"/>
    <col min="15370" max="15379" width="16" style="18" customWidth="1"/>
    <col min="15380" max="15380" width="13.85546875" style="18" customWidth="1"/>
    <col min="15381" max="15381" width="13.42578125" style="18" customWidth="1"/>
    <col min="15382" max="15382" width="12.7109375" style="18" customWidth="1"/>
    <col min="15383" max="15383" width="15.7109375" style="18" bestFit="1" customWidth="1"/>
    <col min="15384" max="15384" width="14.140625" style="18" customWidth="1"/>
    <col min="15385" max="15385" width="15.85546875" style="18" bestFit="1" customWidth="1"/>
    <col min="15386" max="15386" width="13.85546875" style="18" bestFit="1" customWidth="1"/>
    <col min="15387" max="15387" width="12.85546875" style="18" customWidth="1"/>
    <col min="15388" max="15388" width="16" style="18" customWidth="1"/>
    <col min="15389" max="15389" width="11.42578125" style="18" bestFit="1" customWidth="1"/>
    <col min="15390" max="15390" width="14.85546875" style="18" bestFit="1" customWidth="1"/>
    <col min="15391" max="15391" width="13.85546875" style="18" bestFit="1" customWidth="1"/>
    <col min="15392" max="15392" width="13.85546875" style="18" customWidth="1"/>
    <col min="15393" max="15393" width="13.85546875" style="18" bestFit="1" customWidth="1"/>
    <col min="15394" max="15394" width="16" style="18" customWidth="1"/>
    <col min="15395" max="15395" width="13" style="18" customWidth="1"/>
    <col min="15396" max="15396" width="13.42578125" style="18" bestFit="1" customWidth="1"/>
    <col min="15397" max="15397" width="10.7109375" style="18" bestFit="1" customWidth="1"/>
    <col min="15398" max="15398" width="12" style="18" bestFit="1" customWidth="1"/>
    <col min="15399" max="15399" width="14.7109375" style="18" bestFit="1" customWidth="1"/>
    <col min="15400" max="15400" width="15.28515625" style="18" customWidth="1"/>
    <col min="15401" max="15401" width="12.28515625" style="18" customWidth="1"/>
    <col min="15402" max="15402" width="8" style="18" bestFit="1" customWidth="1"/>
    <col min="15403" max="15404" width="13" style="18" bestFit="1" customWidth="1"/>
    <col min="15405" max="15405" width="8.85546875" style="18" bestFit="1" customWidth="1"/>
    <col min="15406" max="15406" width="16" style="18" customWidth="1"/>
    <col min="15407" max="15407" width="11.28515625" style="18" customWidth="1"/>
    <col min="15408" max="15408" width="13" style="18" bestFit="1" customWidth="1"/>
    <col min="15409" max="15409" width="14.42578125" style="18" customWidth="1"/>
    <col min="15410" max="15410" width="13" style="18" bestFit="1" customWidth="1"/>
    <col min="15411" max="15411" width="16" style="18" customWidth="1"/>
    <col min="15412" max="15412" width="11" style="18" bestFit="1" customWidth="1"/>
    <col min="15413" max="15413" width="12.140625" style="18" bestFit="1" customWidth="1"/>
    <col min="15414" max="15414" width="13.7109375" style="18" bestFit="1" customWidth="1"/>
    <col min="15415" max="15604" width="10.7109375" style="18"/>
    <col min="15605" max="15605" width="3.140625" style="18" bestFit="1" customWidth="1"/>
    <col min="15606" max="15606" width="17" style="18" bestFit="1" customWidth="1"/>
    <col min="15607" max="15607" width="17.7109375" style="18" customWidth="1"/>
    <col min="15608" max="15608" width="9.85546875" style="18" customWidth="1"/>
    <col min="15609" max="15609" width="10.85546875" style="18" customWidth="1"/>
    <col min="15610" max="15610" width="32.42578125" style="18" bestFit="1" customWidth="1"/>
    <col min="15611" max="15620" width="16" style="18" customWidth="1"/>
    <col min="15621" max="15621" width="14.140625" style="18" bestFit="1" customWidth="1"/>
    <col min="15622" max="15622" width="13.42578125" style="18" bestFit="1" customWidth="1"/>
    <col min="15623" max="15623" width="15.42578125" style="18" bestFit="1" customWidth="1"/>
    <col min="15624" max="15624" width="13.42578125" style="18" bestFit="1" customWidth="1"/>
    <col min="15625" max="15625" width="14.7109375" style="18" customWidth="1"/>
    <col min="15626" max="15635" width="16" style="18" customWidth="1"/>
    <col min="15636" max="15636" width="13.85546875" style="18" customWidth="1"/>
    <col min="15637" max="15637" width="13.42578125" style="18" customWidth="1"/>
    <col min="15638" max="15638" width="12.7109375" style="18" customWidth="1"/>
    <col min="15639" max="15639" width="15.7109375" style="18" bestFit="1" customWidth="1"/>
    <col min="15640" max="15640" width="14.140625" style="18" customWidth="1"/>
    <col min="15641" max="15641" width="15.85546875" style="18" bestFit="1" customWidth="1"/>
    <col min="15642" max="15642" width="13.85546875" style="18" bestFit="1" customWidth="1"/>
    <col min="15643" max="15643" width="12.85546875" style="18" customWidth="1"/>
    <col min="15644" max="15644" width="16" style="18" customWidth="1"/>
    <col min="15645" max="15645" width="11.42578125" style="18" bestFit="1" customWidth="1"/>
    <col min="15646" max="15646" width="14.85546875" style="18" bestFit="1" customWidth="1"/>
    <col min="15647" max="15647" width="13.85546875" style="18" bestFit="1" customWidth="1"/>
    <col min="15648" max="15648" width="13.85546875" style="18" customWidth="1"/>
    <col min="15649" max="15649" width="13.85546875" style="18" bestFit="1" customWidth="1"/>
    <col min="15650" max="15650" width="16" style="18" customWidth="1"/>
    <col min="15651" max="15651" width="13" style="18" customWidth="1"/>
    <col min="15652" max="15652" width="13.42578125" style="18" bestFit="1" customWidth="1"/>
    <col min="15653" max="15653" width="10.7109375" style="18" bestFit="1" customWidth="1"/>
    <col min="15654" max="15654" width="12" style="18" bestFit="1" customWidth="1"/>
    <col min="15655" max="15655" width="14.7109375" style="18" bestFit="1" customWidth="1"/>
    <col min="15656" max="15656" width="15.28515625" style="18" customWidth="1"/>
    <col min="15657" max="15657" width="12.28515625" style="18" customWidth="1"/>
    <col min="15658" max="15658" width="8" style="18" bestFit="1" customWidth="1"/>
    <col min="15659" max="15660" width="13" style="18" bestFit="1" customWidth="1"/>
    <col min="15661" max="15661" width="8.85546875" style="18" bestFit="1" customWidth="1"/>
    <col min="15662" max="15662" width="16" style="18" customWidth="1"/>
    <col min="15663" max="15663" width="11.28515625" style="18" customWidth="1"/>
    <col min="15664" max="15664" width="13" style="18" bestFit="1" customWidth="1"/>
    <col min="15665" max="15665" width="14.42578125" style="18" customWidth="1"/>
    <col min="15666" max="15666" width="13" style="18" bestFit="1" customWidth="1"/>
    <col min="15667" max="15667" width="16" style="18" customWidth="1"/>
    <col min="15668" max="15668" width="11" style="18" bestFit="1" customWidth="1"/>
    <col min="15669" max="15669" width="12.140625" style="18" bestFit="1" customWidth="1"/>
    <col min="15670" max="15670" width="13.7109375" style="18" bestFit="1" customWidth="1"/>
    <col min="15671" max="15860" width="10.7109375" style="18"/>
    <col min="15861" max="15861" width="3.140625" style="18" bestFit="1" customWidth="1"/>
    <col min="15862" max="15862" width="17" style="18" bestFit="1" customWidth="1"/>
    <col min="15863" max="15863" width="17.7109375" style="18" customWidth="1"/>
    <col min="15864" max="15864" width="9.85546875" style="18" customWidth="1"/>
    <col min="15865" max="15865" width="10.85546875" style="18" customWidth="1"/>
    <col min="15866" max="15866" width="32.42578125" style="18" bestFit="1" customWidth="1"/>
    <col min="15867" max="15876" width="16" style="18" customWidth="1"/>
    <col min="15877" max="15877" width="14.140625" style="18" bestFit="1" customWidth="1"/>
    <col min="15878" max="15878" width="13.42578125" style="18" bestFit="1" customWidth="1"/>
    <col min="15879" max="15879" width="15.42578125" style="18" bestFit="1" customWidth="1"/>
    <col min="15880" max="15880" width="13.42578125" style="18" bestFit="1" customWidth="1"/>
    <col min="15881" max="15881" width="14.7109375" style="18" customWidth="1"/>
    <col min="15882" max="15891" width="16" style="18" customWidth="1"/>
    <col min="15892" max="15892" width="13.85546875" style="18" customWidth="1"/>
    <col min="15893" max="15893" width="13.42578125" style="18" customWidth="1"/>
    <col min="15894" max="15894" width="12.7109375" style="18" customWidth="1"/>
    <col min="15895" max="15895" width="15.7109375" style="18" bestFit="1" customWidth="1"/>
    <col min="15896" max="15896" width="14.140625" style="18" customWidth="1"/>
    <col min="15897" max="15897" width="15.85546875" style="18" bestFit="1" customWidth="1"/>
    <col min="15898" max="15898" width="13.85546875" style="18" bestFit="1" customWidth="1"/>
    <col min="15899" max="15899" width="12.85546875" style="18" customWidth="1"/>
    <col min="15900" max="15900" width="16" style="18" customWidth="1"/>
    <col min="15901" max="15901" width="11.42578125" style="18" bestFit="1" customWidth="1"/>
    <col min="15902" max="15902" width="14.85546875" style="18" bestFit="1" customWidth="1"/>
    <col min="15903" max="15903" width="13.85546875" style="18" bestFit="1" customWidth="1"/>
    <col min="15904" max="15904" width="13.85546875" style="18" customWidth="1"/>
    <col min="15905" max="15905" width="13.85546875" style="18" bestFit="1" customWidth="1"/>
    <col min="15906" max="15906" width="16" style="18" customWidth="1"/>
    <col min="15907" max="15907" width="13" style="18" customWidth="1"/>
    <col min="15908" max="15908" width="13.42578125" style="18" bestFit="1" customWidth="1"/>
    <col min="15909" max="15909" width="10.7109375" style="18" bestFit="1" customWidth="1"/>
    <col min="15910" max="15910" width="12" style="18" bestFit="1" customWidth="1"/>
    <col min="15911" max="15911" width="14.7109375" style="18" bestFit="1" customWidth="1"/>
    <col min="15912" max="15912" width="15.28515625" style="18" customWidth="1"/>
    <col min="15913" max="15913" width="12.28515625" style="18" customWidth="1"/>
    <col min="15914" max="15914" width="8" style="18" bestFit="1" customWidth="1"/>
    <col min="15915" max="15916" width="13" style="18" bestFit="1" customWidth="1"/>
    <col min="15917" max="15917" width="8.85546875" style="18" bestFit="1" customWidth="1"/>
    <col min="15918" max="15918" width="16" style="18" customWidth="1"/>
    <col min="15919" max="15919" width="11.28515625" style="18" customWidth="1"/>
    <col min="15920" max="15920" width="13" style="18" bestFit="1" customWidth="1"/>
    <col min="15921" max="15921" width="14.42578125" style="18" customWidth="1"/>
    <col min="15922" max="15922" width="13" style="18" bestFit="1" customWidth="1"/>
    <col min="15923" max="15923" width="16" style="18" customWidth="1"/>
    <col min="15924" max="15924" width="11" style="18" bestFit="1" customWidth="1"/>
    <col min="15925" max="15925" width="12.140625" style="18" bestFit="1" customWidth="1"/>
    <col min="15926" max="15926" width="13.7109375" style="18" bestFit="1" customWidth="1"/>
    <col min="15927" max="16116" width="10.7109375" style="18"/>
    <col min="16117" max="16117" width="3.140625" style="18" bestFit="1" customWidth="1"/>
    <col min="16118" max="16118" width="17" style="18" bestFit="1" customWidth="1"/>
    <col min="16119" max="16119" width="17.7109375" style="18" customWidth="1"/>
    <col min="16120" max="16120" width="9.85546875" style="18" customWidth="1"/>
    <col min="16121" max="16121" width="10.85546875" style="18" customWidth="1"/>
    <col min="16122" max="16122" width="32.42578125" style="18" bestFit="1" customWidth="1"/>
    <col min="16123" max="16132" width="16" style="18" customWidth="1"/>
    <col min="16133" max="16133" width="14.140625" style="18" bestFit="1" customWidth="1"/>
    <col min="16134" max="16134" width="13.42578125" style="18" bestFit="1" customWidth="1"/>
    <col min="16135" max="16135" width="15.42578125" style="18" bestFit="1" customWidth="1"/>
    <col min="16136" max="16136" width="13.42578125" style="18" bestFit="1" customWidth="1"/>
    <col min="16137" max="16137" width="14.7109375" style="18" customWidth="1"/>
    <col min="16138" max="16147" width="16" style="18" customWidth="1"/>
    <col min="16148" max="16148" width="13.85546875" style="18" customWidth="1"/>
    <col min="16149" max="16149" width="13.42578125" style="18" customWidth="1"/>
    <col min="16150" max="16150" width="12.7109375" style="18" customWidth="1"/>
    <col min="16151" max="16151" width="15.7109375" style="18" bestFit="1" customWidth="1"/>
    <col min="16152" max="16152" width="14.140625" style="18" customWidth="1"/>
    <col min="16153" max="16153" width="15.85546875" style="18" bestFit="1" customWidth="1"/>
    <col min="16154" max="16154" width="13.85546875" style="18" bestFit="1" customWidth="1"/>
    <col min="16155" max="16155" width="12.85546875" style="18" customWidth="1"/>
    <col min="16156" max="16156" width="16" style="18" customWidth="1"/>
    <col min="16157" max="16157" width="11.42578125" style="18" bestFit="1" customWidth="1"/>
    <col min="16158" max="16158" width="14.85546875" style="18" bestFit="1" customWidth="1"/>
    <col min="16159" max="16159" width="13.85546875" style="18" bestFit="1" customWidth="1"/>
    <col min="16160" max="16160" width="13.85546875" style="18" customWidth="1"/>
    <col min="16161" max="16161" width="13.85546875" style="18" bestFit="1" customWidth="1"/>
    <col min="16162" max="16162" width="16" style="18" customWidth="1"/>
    <col min="16163" max="16163" width="13" style="18" customWidth="1"/>
    <col min="16164" max="16164" width="13.42578125" style="18" bestFit="1" customWidth="1"/>
    <col min="16165" max="16165" width="10.7109375" style="18" bestFit="1" customWidth="1"/>
    <col min="16166" max="16166" width="12" style="18" bestFit="1" customWidth="1"/>
    <col min="16167" max="16167" width="14.7109375" style="18" bestFit="1" customWidth="1"/>
    <col min="16168" max="16168" width="15.28515625" style="18" customWidth="1"/>
    <col min="16169" max="16169" width="12.28515625" style="18" customWidth="1"/>
    <col min="16170" max="16170" width="8" style="18" bestFit="1" customWidth="1"/>
    <col min="16171" max="16172" width="13" style="18" bestFit="1" customWidth="1"/>
    <col min="16173" max="16173" width="8.85546875" style="18" bestFit="1" customWidth="1"/>
    <col min="16174" max="16174" width="16" style="18" customWidth="1"/>
    <col min="16175" max="16175" width="11.28515625" style="18" customWidth="1"/>
    <col min="16176" max="16176" width="13" style="18" bestFit="1" customWidth="1"/>
    <col min="16177" max="16177" width="14.42578125" style="18" customWidth="1"/>
    <col min="16178" max="16178" width="13" style="18" bestFit="1" customWidth="1"/>
    <col min="16179" max="16179" width="16" style="18" customWidth="1"/>
    <col min="16180" max="16180" width="11" style="18" bestFit="1" customWidth="1"/>
    <col min="16181" max="16181" width="12.140625" style="18" bestFit="1" customWidth="1"/>
    <col min="16182" max="16182" width="13.7109375" style="18" bestFit="1" customWidth="1"/>
    <col min="16183" max="16384" width="10.7109375" style="18"/>
  </cols>
  <sheetData>
    <row r="1" spans="1:79" s="12" customFormat="1" ht="10.5" customHeight="1" x14ac:dyDescent="0.2">
      <c r="A1" s="10"/>
      <c r="B1" s="11"/>
      <c r="C1" s="11"/>
      <c r="D1" s="11"/>
      <c r="E1" s="11"/>
      <c r="F1" s="11"/>
      <c r="G1" s="105" t="s">
        <v>7</v>
      </c>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K1" s="108" t="s">
        <v>40</v>
      </c>
      <c r="AL1" s="108"/>
      <c r="AM1" s="108"/>
      <c r="AN1" s="108"/>
      <c r="AO1" s="108"/>
      <c r="AP1" s="108"/>
      <c r="AQ1" s="108"/>
      <c r="AR1" s="108"/>
      <c r="AS1" s="108"/>
      <c r="AT1" s="108"/>
      <c r="AU1" s="108" t="s">
        <v>37</v>
      </c>
      <c r="AV1" s="108"/>
      <c r="AW1" s="108"/>
      <c r="AX1" s="108"/>
      <c r="AY1" s="108"/>
      <c r="AZ1" s="108"/>
      <c r="BA1" s="108"/>
      <c r="BB1" s="108"/>
      <c r="BC1" s="108"/>
      <c r="BD1" s="108"/>
      <c r="BE1" s="108"/>
      <c r="BF1" s="108"/>
      <c r="BG1" s="108"/>
      <c r="BH1" s="108"/>
      <c r="BI1" s="108"/>
      <c r="BJ1" s="108"/>
      <c r="BK1" s="108"/>
      <c r="BL1" s="108"/>
      <c r="BM1" s="108" t="s">
        <v>41</v>
      </c>
      <c r="BN1" s="108"/>
      <c r="BO1" s="108"/>
      <c r="BP1" s="108"/>
      <c r="BQ1" s="108"/>
      <c r="BR1" s="108"/>
    </row>
    <row r="2" spans="1:79" s="13" customFormat="1" ht="90" customHeight="1" x14ac:dyDescent="0.2">
      <c r="A2" s="2" t="s">
        <v>11</v>
      </c>
      <c r="B2" s="11" t="s">
        <v>36</v>
      </c>
      <c r="C2" s="11" t="s">
        <v>3</v>
      </c>
      <c r="D2" s="11" t="s">
        <v>38</v>
      </c>
      <c r="E2" s="11" t="s">
        <v>4</v>
      </c>
      <c r="F2" s="11" t="s">
        <v>5</v>
      </c>
      <c r="G2" s="11" t="s">
        <v>51</v>
      </c>
      <c r="H2" s="11" t="s">
        <v>39</v>
      </c>
      <c r="I2" s="11" t="s">
        <v>53</v>
      </c>
      <c r="J2" s="11" t="s">
        <v>39</v>
      </c>
      <c r="K2" s="11" t="s">
        <v>52</v>
      </c>
      <c r="L2" s="11" t="s">
        <v>39</v>
      </c>
      <c r="M2" s="11" t="s">
        <v>54</v>
      </c>
      <c r="N2" s="11" t="s">
        <v>39</v>
      </c>
      <c r="O2" s="11" t="s">
        <v>55</v>
      </c>
      <c r="P2" s="11" t="s">
        <v>39</v>
      </c>
      <c r="Q2" s="11" t="s">
        <v>56</v>
      </c>
      <c r="R2" s="11" t="s">
        <v>39</v>
      </c>
      <c r="S2" s="11" t="s">
        <v>57</v>
      </c>
      <c r="T2" s="11" t="s">
        <v>39</v>
      </c>
      <c r="U2" s="11" t="s">
        <v>58</v>
      </c>
      <c r="V2" s="11" t="s">
        <v>39</v>
      </c>
      <c r="W2" s="11" t="s">
        <v>59</v>
      </c>
      <c r="X2" s="11" t="s">
        <v>39</v>
      </c>
      <c r="Y2" s="11" t="s">
        <v>60</v>
      </c>
      <c r="Z2" s="11" t="s">
        <v>39</v>
      </c>
      <c r="AA2" s="11" t="s">
        <v>61</v>
      </c>
      <c r="AB2" s="11" t="s">
        <v>39</v>
      </c>
      <c r="AC2" s="11" t="s">
        <v>62</v>
      </c>
      <c r="AD2" s="11" t="s">
        <v>39</v>
      </c>
      <c r="AE2" s="11" t="s">
        <v>63</v>
      </c>
      <c r="AF2" s="11" t="s">
        <v>39</v>
      </c>
      <c r="AG2" s="11" t="s">
        <v>64</v>
      </c>
      <c r="AH2" s="11" t="s">
        <v>39</v>
      </c>
      <c r="AI2" s="11" t="s">
        <v>65</v>
      </c>
      <c r="AJ2" s="11" t="s">
        <v>39</v>
      </c>
      <c r="AK2" s="72" t="s">
        <v>66</v>
      </c>
      <c r="AL2" s="11" t="s">
        <v>39</v>
      </c>
      <c r="AM2" s="72" t="s">
        <v>67</v>
      </c>
      <c r="AN2" s="11" t="s">
        <v>39</v>
      </c>
      <c r="AO2" s="72" t="s">
        <v>68</v>
      </c>
      <c r="AP2" s="11" t="s">
        <v>39</v>
      </c>
      <c r="AQ2" s="72" t="s">
        <v>69</v>
      </c>
      <c r="AR2" s="11" t="s">
        <v>39</v>
      </c>
      <c r="AS2" s="72" t="s">
        <v>71</v>
      </c>
      <c r="AT2" s="11" t="s">
        <v>39</v>
      </c>
      <c r="AU2" s="72" t="s">
        <v>72</v>
      </c>
      <c r="AV2" s="11" t="s">
        <v>39</v>
      </c>
      <c r="AW2" s="72" t="s">
        <v>73</v>
      </c>
      <c r="AX2" s="11" t="s">
        <v>39</v>
      </c>
      <c r="AY2" s="72" t="s">
        <v>74</v>
      </c>
      <c r="AZ2" s="11" t="s">
        <v>39</v>
      </c>
      <c r="BA2" s="72" t="s">
        <v>75</v>
      </c>
      <c r="BB2" s="11" t="s">
        <v>39</v>
      </c>
      <c r="BC2" s="72" t="s">
        <v>76</v>
      </c>
      <c r="BD2" s="11" t="s">
        <v>39</v>
      </c>
      <c r="BE2" s="72" t="s">
        <v>70</v>
      </c>
      <c r="BF2" s="11" t="s">
        <v>39</v>
      </c>
      <c r="BG2" s="72" t="s">
        <v>77</v>
      </c>
      <c r="BH2" s="11" t="s">
        <v>39</v>
      </c>
      <c r="BI2" s="72" t="s">
        <v>78</v>
      </c>
      <c r="BJ2" s="11" t="s">
        <v>39</v>
      </c>
      <c r="BK2" s="72" t="s">
        <v>79</v>
      </c>
      <c r="BL2" s="11" t="s">
        <v>39</v>
      </c>
      <c r="BM2" s="72" t="s">
        <v>80</v>
      </c>
      <c r="BN2" s="11" t="s">
        <v>39</v>
      </c>
      <c r="BO2" s="72" t="s">
        <v>81</v>
      </c>
      <c r="BP2" s="11" t="s">
        <v>39</v>
      </c>
      <c r="BQ2" s="72" t="s">
        <v>82</v>
      </c>
      <c r="BR2" s="11" t="s">
        <v>39</v>
      </c>
      <c r="BS2" s="11" t="s">
        <v>0</v>
      </c>
      <c r="BT2" s="11" t="s">
        <v>1</v>
      </c>
      <c r="BU2" s="11" t="s">
        <v>2</v>
      </c>
      <c r="BV2" s="11"/>
      <c r="BW2" s="11"/>
      <c r="CA2" s="65" t="s">
        <v>83</v>
      </c>
    </row>
    <row r="3" spans="1:79" s="16" customFormat="1" ht="13.8" x14ac:dyDescent="0.2">
      <c r="A3" s="16">
        <v>1</v>
      </c>
      <c r="B3" s="14"/>
      <c r="C3" s="14"/>
      <c r="D3" s="14" t="s">
        <v>149</v>
      </c>
      <c r="E3" s="70" t="s">
        <v>150</v>
      </c>
      <c r="F3" s="16" t="s">
        <v>151</v>
      </c>
      <c r="G3" s="5">
        <v>2</v>
      </c>
      <c r="H3" s="16" t="s">
        <v>6</v>
      </c>
      <c r="I3" s="5">
        <v>2</v>
      </c>
      <c r="J3" s="16" t="s">
        <v>6</v>
      </c>
      <c r="K3" s="5">
        <v>3</v>
      </c>
      <c r="L3" s="16" t="s">
        <v>6</v>
      </c>
      <c r="M3" s="5">
        <v>3</v>
      </c>
      <c r="N3" s="16" t="s">
        <v>6</v>
      </c>
      <c r="O3" s="5">
        <v>2</v>
      </c>
      <c r="P3" s="16" t="s">
        <v>6</v>
      </c>
      <c r="Q3" s="5">
        <v>3</v>
      </c>
      <c r="R3" s="16" t="s">
        <v>6</v>
      </c>
      <c r="S3" s="5">
        <v>3</v>
      </c>
      <c r="T3" s="16" t="s">
        <v>6</v>
      </c>
      <c r="U3" s="5">
        <v>2</v>
      </c>
      <c r="V3" s="14" t="s">
        <v>6</v>
      </c>
      <c r="W3" s="5">
        <v>3</v>
      </c>
      <c r="X3" s="16" t="s">
        <v>6</v>
      </c>
      <c r="Y3" s="5">
        <v>2</v>
      </c>
      <c r="Z3" s="16" t="s">
        <v>6</v>
      </c>
      <c r="AA3" s="5">
        <v>2</v>
      </c>
      <c r="AB3" s="16" t="s">
        <v>6</v>
      </c>
      <c r="AC3" s="5">
        <v>3</v>
      </c>
      <c r="AD3" s="14" t="s">
        <v>6</v>
      </c>
      <c r="AE3" s="5">
        <v>3</v>
      </c>
      <c r="AF3" s="16" t="s">
        <v>6</v>
      </c>
      <c r="AG3" s="5">
        <v>2</v>
      </c>
      <c r="AH3" s="5" t="s">
        <v>6</v>
      </c>
      <c r="AI3" s="5">
        <v>3</v>
      </c>
      <c r="AJ3" s="16" t="s">
        <v>6</v>
      </c>
      <c r="AK3" s="5">
        <v>3</v>
      </c>
      <c r="AL3" s="16" t="s">
        <v>6</v>
      </c>
      <c r="AM3" s="5">
        <v>3</v>
      </c>
      <c r="AN3" s="16" t="s">
        <v>6</v>
      </c>
      <c r="AO3" s="5">
        <v>3</v>
      </c>
      <c r="AP3" s="16" t="s">
        <v>6</v>
      </c>
      <c r="AQ3" s="5">
        <v>3</v>
      </c>
      <c r="AR3" s="16" t="s">
        <v>6</v>
      </c>
      <c r="AS3" s="5">
        <v>3</v>
      </c>
      <c r="AT3" s="16" t="s">
        <v>6</v>
      </c>
      <c r="AU3" s="5">
        <v>3</v>
      </c>
      <c r="AV3" s="16" t="s">
        <v>6</v>
      </c>
      <c r="AW3" s="5">
        <v>2</v>
      </c>
      <c r="AX3" s="16" t="s">
        <v>6</v>
      </c>
      <c r="AY3" s="5">
        <v>3</v>
      </c>
      <c r="AZ3" s="16" t="s">
        <v>6</v>
      </c>
      <c r="BA3" s="5">
        <v>3</v>
      </c>
      <c r="BB3" s="16" t="s">
        <v>6</v>
      </c>
      <c r="BC3" s="5">
        <v>3</v>
      </c>
      <c r="BD3" s="16" t="s">
        <v>6</v>
      </c>
      <c r="BE3" s="5">
        <v>3</v>
      </c>
      <c r="BF3" s="16" t="s">
        <v>6</v>
      </c>
      <c r="BG3" s="5">
        <v>3</v>
      </c>
      <c r="BH3" s="16" t="s">
        <v>6</v>
      </c>
      <c r="BI3" s="5">
        <v>3</v>
      </c>
      <c r="BJ3" s="16" t="s">
        <v>6</v>
      </c>
      <c r="BK3" s="5">
        <v>3</v>
      </c>
      <c r="BL3" s="16" t="s">
        <v>6</v>
      </c>
      <c r="BM3" s="5">
        <v>3</v>
      </c>
      <c r="BN3" s="16" t="s">
        <v>6</v>
      </c>
      <c r="BO3" s="5">
        <v>3</v>
      </c>
      <c r="BP3" s="16" t="s">
        <v>6</v>
      </c>
      <c r="BQ3" s="5">
        <v>3</v>
      </c>
      <c r="BR3" s="16" t="s">
        <v>6</v>
      </c>
      <c r="BS3" s="16" t="s">
        <v>42</v>
      </c>
      <c r="BT3" s="16" t="s">
        <v>43</v>
      </c>
      <c r="BU3" s="15" t="s">
        <v>44</v>
      </c>
      <c r="BV3" s="71">
        <v>44174.614548611113</v>
      </c>
      <c r="BW3" s="16" t="s">
        <v>6</v>
      </c>
      <c r="BX3" s="17"/>
      <c r="CA3" s="66" t="s">
        <v>84</v>
      </c>
    </row>
    <row r="4" spans="1:79" ht="10.5" customHeight="1" x14ac:dyDescent="0.2">
      <c r="A4" s="16">
        <v>2</v>
      </c>
      <c r="D4" s="14" t="s">
        <v>149</v>
      </c>
      <c r="E4" s="14" t="s">
        <v>152</v>
      </c>
      <c r="F4" s="14" t="s">
        <v>153</v>
      </c>
      <c r="G4" s="5">
        <v>3</v>
      </c>
      <c r="H4" s="16" t="s">
        <v>6</v>
      </c>
      <c r="I4" s="5">
        <v>3</v>
      </c>
      <c r="J4" s="16" t="s">
        <v>6</v>
      </c>
      <c r="K4" s="5">
        <v>3</v>
      </c>
      <c r="L4" s="16" t="s">
        <v>6</v>
      </c>
      <c r="M4" s="5">
        <v>3</v>
      </c>
      <c r="N4" s="16" t="s">
        <v>6</v>
      </c>
      <c r="O4" s="5">
        <v>3</v>
      </c>
      <c r="P4" s="16" t="s">
        <v>6</v>
      </c>
      <c r="Q4" s="5">
        <v>3</v>
      </c>
      <c r="R4" s="16" t="s">
        <v>6</v>
      </c>
      <c r="S4" s="5">
        <v>3</v>
      </c>
      <c r="T4" s="16" t="s">
        <v>6</v>
      </c>
      <c r="U4" s="5">
        <v>3</v>
      </c>
      <c r="V4" s="16" t="s">
        <v>6</v>
      </c>
      <c r="W4" s="45">
        <v>3</v>
      </c>
      <c r="X4" s="16" t="s">
        <v>6</v>
      </c>
      <c r="Y4" s="5">
        <v>3</v>
      </c>
      <c r="Z4" s="16" t="s">
        <v>6</v>
      </c>
      <c r="AA4" s="5">
        <v>3</v>
      </c>
      <c r="AB4" s="16" t="s">
        <v>6</v>
      </c>
      <c r="AC4" s="5">
        <v>3</v>
      </c>
      <c r="AD4" s="16" t="s">
        <v>6</v>
      </c>
      <c r="AE4" s="45">
        <v>3</v>
      </c>
      <c r="AF4" s="16" t="s">
        <v>6</v>
      </c>
      <c r="AG4" s="45">
        <v>3</v>
      </c>
      <c r="AH4" s="45" t="s">
        <v>6</v>
      </c>
      <c r="AI4" s="45">
        <v>3</v>
      </c>
      <c r="AJ4" s="16" t="s">
        <v>6</v>
      </c>
      <c r="AK4" s="5">
        <v>3</v>
      </c>
      <c r="AL4" s="16" t="s">
        <v>6</v>
      </c>
      <c r="AM4" s="5">
        <v>3</v>
      </c>
      <c r="AN4" s="16" t="s">
        <v>6</v>
      </c>
      <c r="AO4" s="5">
        <v>3</v>
      </c>
      <c r="AP4" s="16" t="s">
        <v>6</v>
      </c>
      <c r="AQ4" s="5">
        <v>3</v>
      </c>
      <c r="AR4" s="16" t="s">
        <v>6</v>
      </c>
      <c r="AS4" s="5">
        <v>3</v>
      </c>
      <c r="AT4" s="16" t="s">
        <v>6</v>
      </c>
      <c r="AU4" s="5">
        <v>3</v>
      </c>
      <c r="AV4" s="16" t="s">
        <v>6</v>
      </c>
      <c r="AW4" s="5">
        <v>3</v>
      </c>
      <c r="AX4" s="16" t="s">
        <v>6</v>
      </c>
      <c r="AY4" s="5">
        <v>3</v>
      </c>
      <c r="AZ4" s="16" t="s">
        <v>6</v>
      </c>
      <c r="BA4" s="5">
        <v>3</v>
      </c>
      <c r="BB4" s="16" t="s">
        <v>6</v>
      </c>
      <c r="BC4" s="5">
        <v>3</v>
      </c>
      <c r="BD4" s="16" t="s">
        <v>6</v>
      </c>
      <c r="BE4" s="5">
        <v>3</v>
      </c>
      <c r="BF4" s="16" t="s">
        <v>6</v>
      </c>
      <c r="BG4" s="5">
        <v>3</v>
      </c>
      <c r="BH4" s="16" t="s">
        <v>6</v>
      </c>
      <c r="BI4" s="5">
        <v>3</v>
      </c>
      <c r="BJ4" s="16" t="s">
        <v>6</v>
      </c>
      <c r="BK4" s="5">
        <v>3</v>
      </c>
      <c r="BL4" s="16" t="s">
        <v>6</v>
      </c>
      <c r="BM4" s="5">
        <v>3</v>
      </c>
      <c r="BN4" s="16" t="s">
        <v>6</v>
      </c>
      <c r="BO4" s="5">
        <v>3</v>
      </c>
      <c r="BP4" s="16" t="s">
        <v>154</v>
      </c>
      <c r="BQ4" s="5">
        <v>3</v>
      </c>
      <c r="BR4" s="16" t="s">
        <v>6</v>
      </c>
      <c r="BS4" s="16" t="s">
        <v>42</v>
      </c>
      <c r="BT4" s="16" t="s">
        <v>43</v>
      </c>
      <c r="BU4" s="15" t="s">
        <v>44</v>
      </c>
      <c r="BV4" s="71">
        <v>44174.657372685186</v>
      </c>
      <c r="BW4" s="16" t="s">
        <v>6</v>
      </c>
      <c r="CA4" s="66" t="s">
        <v>85</v>
      </c>
    </row>
    <row r="5" spans="1:79" ht="10.5" customHeight="1" x14ac:dyDescent="0.2">
      <c r="A5" s="16">
        <v>3</v>
      </c>
      <c r="D5" s="14" t="s">
        <v>149</v>
      </c>
      <c r="E5" s="70" t="s">
        <v>150</v>
      </c>
      <c r="F5" s="14" t="s">
        <v>155</v>
      </c>
      <c r="G5" s="5">
        <v>2</v>
      </c>
      <c r="H5" s="16" t="s">
        <v>6</v>
      </c>
      <c r="I5" s="5">
        <v>3</v>
      </c>
      <c r="J5" s="16" t="s">
        <v>6</v>
      </c>
      <c r="K5" s="5">
        <v>3</v>
      </c>
      <c r="L5" s="16" t="s">
        <v>6</v>
      </c>
      <c r="M5" s="5">
        <v>3</v>
      </c>
      <c r="N5" s="16" t="s">
        <v>6</v>
      </c>
      <c r="O5" s="5">
        <v>3</v>
      </c>
      <c r="P5" s="16" t="s">
        <v>6</v>
      </c>
      <c r="Q5" s="5">
        <v>3</v>
      </c>
      <c r="R5" s="16" t="s">
        <v>6</v>
      </c>
      <c r="S5" s="5">
        <v>2</v>
      </c>
      <c r="T5" s="16" t="s">
        <v>6</v>
      </c>
      <c r="U5" s="5">
        <v>2</v>
      </c>
      <c r="V5" s="16" t="s">
        <v>6</v>
      </c>
      <c r="W5" s="45">
        <v>3</v>
      </c>
      <c r="X5" s="16" t="s">
        <v>6</v>
      </c>
      <c r="Y5" s="5">
        <v>3</v>
      </c>
      <c r="Z5" s="16" t="s">
        <v>6</v>
      </c>
      <c r="AA5" s="5">
        <v>2</v>
      </c>
      <c r="AB5" s="16" t="s">
        <v>6</v>
      </c>
      <c r="AC5" s="5">
        <v>3</v>
      </c>
      <c r="AD5" s="16" t="s">
        <v>6</v>
      </c>
      <c r="AE5" s="45">
        <v>2</v>
      </c>
      <c r="AF5" s="16" t="s">
        <v>6</v>
      </c>
      <c r="AG5" s="45">
        <v>3</v>
      </c>
      <c r="AH5" s="45" t="s">
        <v>6</v>
      </c>
      <c r="AI5" s="45">
        <v>2</v>
      </c>
      <c r="AJ5" s="16" t="s">
        <v>6</v>
      </c>
      <c r="AK5" s="5">
        <v>3</v>
      </c>
      <c r="AL5" s="16" t="s">
        <v>6</v>
      </c>
      <c r="AM5" s="5">
        <v>3</v>
      </c>
      <c r="AN5" s="16" t="s">
        <v>6</v>
      </c>
      <c r="AO5" s="5">
        <v>3</v>
      </c>
      <c r="AP5" s="16" t="s">
        <v>6</v>
      </c>
      <c r="AQ5" s="5">
        <v>3</v>
      </c>
      <c r="AR5" s="16" t="s">
        <v>6</v>
      </c>
      <c r="AS5" s="5">
        <v>3</v>
      </c>
      <c r="AT5" s="16" t="s">
        <v>6</v>
      </c>
      <c r="AU5" s="5">
        <v>3</v>
      </c>
      <c r="AV5" s="16" t="s">
        <v>6</v>
      </c>
      <c r="AW5" s="5">
        <v>2</v>
      </c>
      <c r="AX5" s="16" t="s">
        <v>6</v>
      </c>
      <c r="AY5" s="5">
        <v>3</v>
      </c>
      <c r="AZ5" s="16" t="s">
        <v>6</v>
      </c>
      <c r="BA5" s="5">
        <v>3</v>
      </c>
      <c r="BB5" s="16" t="s">
        <v>6</v>
      </c>
      <c r="BC5" s="5">
        <v>3</v>
      </c>
      <c r="BD5" s="16" t="s">
        <v>6</v>
      </c>
      <c r="BE5" s="5">
        <v>3</v>
      </c>
      <c r="BF5" s="16" t="s">
        <v>6</v>
      </c>
      <c r="BG5" s="5">
        <v>3</v>
      </c>
      <c r="BH5" s="16" t="s">
        <v>6</v>
      </c>
      <c r="BI5" s="5">
        <v>3</v>
      </c>
      <c r="BJ5" s="16" t="s">
        <v>6</v>
      </c>
      <c r="BK5" s="5">
        <v>3</v>
      </c>
      <c r="BL5" s="16" t="s">
        <v>6</v>
      </c>
      <c r="BM5" s="5">
        <v>3</v>
      </c>
      <c r="BN5" s="16" t="s">
        <v>6</v>
      </c>
      <c r="BO5" s="5">
        <v>3</v>
      </c>
      <c r="BP5" s="16" t="s">
        <v>6</v>
      </c>
      <c r="BQ5" s="5">
        <v>3</v>
      </c>
      <c r="BR5" s="16" t="s">
        <v>6</v>
      </c>
      <c r="BS5" s="16" t="s">
        <v>42</v>
      </c>
      <c r="BT5" s="16" t="s">
        <v>43</v>
      </c>
      <c r="BU5" s="15" t="s">
        <v>44</v>
      </c>
      <c r="BV5" s="71">
        <v>44174.617488425924</v>
      </c>
      <c r="BW5" s="16" t="s">
        <v>6</v>
      </c>
      <c r="CA5" s="66" t="s">
        <v>86</v>
      </c>
    </row>
    <row r="6" spans="1:79" ht="10.5" customHeight="1" x14ac:dyDescent="0.2">
      <c r="A6" s="16">
        <v>4</v>
      </c>
      <c r="D6" s="14" t="s">
        <v>149</v>
      </c>
      <c r="E6" s="14" t="s">
        <v>150</v>
      </c>
      <c r="F6" s="14" t="s">
        <v>156</v>
      </c>
      <c r="G6" s="5">
        <v>2</v>
      </c>
      <c r="H6" s="16" t="s">
        <v>6</v>
      </c>
      <c r="I6" s="5">
        <v>3</v>
      </c>
      <c r="J6" s="16" t="s">
        <v>6</v>
      </c>
      <c r="K6" s="5">
        <v>3</v>
      </c>
      <c r="L6" s="16" t="s">
        <v>6</v>
      </c>
      <c r="M6" s="5">
        <v>3</v>
      </c>
      <c r="N6" s="16" t="s">
        <v>6</v>
      </c>
      <c r="O6" s="5">
        <v>3</v>
      </c>
      <c r="P6" s="16" t="s">
        <v>6</v>
      </c>
      <c r="Q6" s="5">
        <v>2</v>
      </c>
      <c r="R6" s="16" t="s">
        <v>6</v>
      </c>
      <c r="S6" s="5">
        <v>3</v>
      </c>
      <c r="T6" s="16" t="s">
        <v>6</v>
      </c>
      <c r="U6" s="5">
        <v>2</v>
      </c>
      <c r="V6" s="16" t="s">
        <v>6</v>
      </c>
      <c r="W6" s="45">
        <v>3</v>
      </c>
      <c r="X6" s="16" t="s">
        <v>6</v>
      </c>
      <c r="Y6" s="5">
        <v>3</v>
      </c>
      <c r="Z6" s="16" t="s">
        <v>6</v>
      </c>
      <c r="AA6" s="5">
        <v>2</v>
      </c>
      <c r="AB6" s="16" t="s">
        <v>6</v>
      </c>
      <c r="AC6" s="5">
        <v>3</v>
      </c>
      <c r="AD6" s="16" t="s">
        <v>6</v>
      </c>
      <c r="AE6" s="45">
        <v>3</v>
      </c>
      <c r="AF6" s="16" t="s">
        <v>6</v>
      </c>
      <c r="AG6" s="45">
        <v>3</v>
      </c>
      <c r="AH6" s="45" t="s">
        <v>6</v>
      </c>
      <c r="AI6" s="45">
        <v>2</v>
      </c>
      <c r="AJ6" s="16" t="s">
        <v>6</v>
      </c>
      <c r="AK6" s="5">
        <v>3</v>
      </c>
      <c r="AL6" s="16" t="s">
        <v>6</v>
      </c>
      <c r="AM6" s="5">
        <v>3</v>
      </c>
      <c r="AN6" s="16" t="s">
        <v>6</v>
      </c>
      <c r="AO6" s="5">
        <v>3</v>
      </c>
      <c r="AP6" s="16" t="s">
        <v>6</v>
      </c>
      <c r="AQ6" s="5">
        <v>3</v>
      </c>
      <c r="AR6" s="16" t="s">
        <v>6</v>
      </c>
      <c r="AS6" s="5">
        <v>3</v>
      </c>
      <c r="AT6" s="16" t="s">
        <v>6</v>
      </c>
      <c r="AU6" s="5">
        <v>3</v>
      </c>
      <c r="AV6" s="16" t="s">
        <v>6</v>
      </c>
      <c r="AW6" s="5">
        <v>2</v>
      </c>
      <c r="AX6" s="16" t="s">
        <v>6</v>
      </c>
      <c r="AY6" s="5">
        <v>3</v>
      </c>
      <c r="AZ6" s="16" t="s">
        <v>6</v>
      </c>
      <c r="BA6" s="5">
        <v>3</v>
      </c>
      <c r="BB6" s="16" t="s">
        <v>6</v>
      </c>
      <c r="BC6" s="5">
        <v>3</v>
      </c>
      <c r="BD6" s="16" t="s">
        <v>6</v>
      </c>
      <c r="BE6" s="5">
        <v>3</v>
      </c>
      <c r="BF6" s="16" t="s">
        <v>6</v>
      </c>
      <c r="BG6" s="5">
        <v>3</v>
      </c>
      <c r="BH6" s="16" t="s">
        <v>6</v>
      </c>
      <c r="BI6" s="5">
        <v>3</v>
      </c>
      <c r="BJ6" s="16" t="s">
        <v>6</v>
      </c>
      <c r="BK6" s="5">
        <v>3</v>
      </c>
      <c r="BL6" s="16" t="s">
        <v>6</v>
      </c>
      <c r="BM6" s="5">
        <v>3</v>
      </c>
      <c r="BN6" s="16" t="s">
        <v>6</v>
      </c>
      <c r="BO6" s="5">
        <v>3</v>
      </c>
      <c r="BP6" s="16" t="s">
        <v>6</v>
      </c>
      <c r="BQ6" s="5">
        <v>3</v>
      </c>
      <c r="BR6" s="16" t="s">
        <v>6</v>
      </c>
      <c r="BS6" s="16" t="s">
        <v>42</v>
      </c>
      <c r="BT6" s="16" t="s">
        <v>43</v>
      </c>
      <c r="BU6" s="15" t="s">
        <v>44</v>
      </c>
      <c r="BV6" s="71">
        <v>44174.501238425924</v>
      </c>
      <c r="BW6" s="16" t="s">
        <v>6</v>
      </c>
      <c r="CA6" s="67"/>
    </row>
    <row r="7" spans="1:79" ht="10.5" customHeight="1" x14ac:dyDescent="0.2">
      <c r="A7" s="16">
        <v>5</v>
      </c>
      <c r="D7" s="14" t="s">
        <v>149</v>
      </c>
      <c r="E7" s="14" t="s">
        <v>150</v>
      </c>
      <c r="F7" s="14" t="s">
        <v>157</v>
      </c>
      <c r="G7" s="5">
        <v>2</v>
      </c>
      <c r="H7" s="16" t="s">
        <v>6</v>
      </c>
      <c r="I7" s="5">
        <v>3</v>
      </c>
      <c r="J7" s="16" t="s">
        <v>6</v>
      </c>
      <c r="K7" s="5">
        <v>3</v>
      </c>
      <c r="L7" s="16" t="s">
        <v>6</v>
      </c>
      <c r="M7" s="5">
        <v>3</v>
      </c>
      <c r="N7" s="16" t="s">
        <v>6</v>
      </c>
      <c r="O7" s="5">
        <v>3</v>
      </c>
      <c r="P7" s="16" t="s">
        <v>6</v>
      </c>
      <c r="Q7" s="5">
        <v>3</v>
      </c>
      <c r="R7" s="16" t="s">
        <v>6</v>
      </c>
      <c r="S7" s="5">
        <v>3</v>
      </c>
      <c r="T7" s="16" t="s">
        <v>6</v>
      </c>
      <c r="U7" s="5">
        <v>2</v>
      </c>
      <c r="V7" s="16" t="s">
        <v>6</v>
      </c>
      <c r="W7" s="45">
        <v>3</v>
      </c>
      <c r="X7" s="16" t="s">
        <v>6</v>
      </c>
      <c r="Y7" s="5">
        <v>3</v>
      </c>
      <c r="Z7" s="16" t="s">
        <v>6</v>
      </c>
      <c r="AA7" s="5">
        <v>2</v>
      </c>
      <c r="AB7" s="16" t="s">
        <v>6</v>
      </c>
      <c r="AC7" s="5">
        <v>3</v>
      </c>
      <c r="AD7" s="16" t="s">
        <v>6</v>
      </c>
      <c r="AE7" s="45">
        <v>3</v>
      </c>
      <c r="AF7" s="16" t="s">
        <v>6</v>
      </c>
      <c r="AG7" s="45">
        <v>2</v>
      </c>
      <c r="AH7" s="45" t="s">
        <v>6</v>
      </c>
      <c r="AI7" s="45">
        <v>2</v>
      </c>
      <c r="AJ7" s="16" t="s">
        <v>6</v>
      </c>
      <c r="AK7" s="5">
        <v>3</v>
      </c>
      <c r="AL7" s="16" t="s">
        <v>6</v>
      </c>
      <c r="AM7" s="5">
        <v>3</v>
      </c>
      <c r="AN7" s="16" t="s">
        <v>6</v>
      </c>
      <c r="AO7" s="5">
        <v>3</v>
      </c>
      <c r="AP7" s="16" t="s">
        <v>6</v>
      </c>
      <c r="AQ7" s="5">
        <v>3</v>
      </c>
      <c r="AR7" s="16" t="s">
        <v>6</v>
      </c>
      <c r="AS7" s="5">
        <v>3</v>
      </c>
      <c r="AT7" s="16" t="s">
        <v>6</v>
      </c>
      <c r="AU7" s="5">
        <v>3</v>
      </c>
      <c r="AV7" s="16" t="s">
        <v>6</v>
      </c>
      <c r="AW7" s="5">
        <v>3</v>
      </c>
      <c r="AX7" s="16" t="s">
        <v>6</v>
      </c>
      <c r="AY7" s="5">
        <v>3</v>
      </c>
      <c r="AZ7" s="16" t="s">
        <v>6</v>
      </c>
      <c r="BA7" s="5">
        <v>3</v>
      </c>
      <c r="BB7" s="16" t="s">
        <v>6</v>
      </c>
      <c r="BC7" s="5">
        <v>3</v>
      </c>
      <c r="BD7" s="16" t="s">
        <v>6</v>
      </c>
      <c r="BE7" s="5">
        <v>3</v>
      </c>
      <c r="BF7" s="16" t="s">
        <v>6</v>
      </c>
      <c r="BG7" s="5">
        <v>2</v>
      </c>
      <c r="BH7" s="16" t="s">
        <v>6</v>
      </c>
      <c r="BI7" s="5">
        <v>3</v>
      </c>
      <c r="BJ7" s="16" t="s">
        <v>6</v>
      </c>
      <c r="BK7" s="5">
        <v>3</v>
      </c>
      <c r="BL7" s="16" t="s">
        <v>6</v>
      </c>
      <c r="BM7" s="5">
        <v>3</v>
      </c>
      <c r="BN7" s="16" t="s">
        <v>6</v>
      </c>
      <c r="BO7" s="5">
        <v>3</v>
      </c>
      <c r="BP7" s="16" t="s">
        <v>6</v>
      </c>
      <c r="BQ7" s="5">
        <v>3</v>
      </c>
      <c r="BR7" s="16" t="s">
        <v>6</v>
      </c>
      <c r="BS7" s="16" t="s">
        <v>42</v>
      </c>
      <c r="BT7" s="16" t="s">
        <v>43</v>
      </c>
      <c r="BU7" s="15" t="s">
        <v>44</v>
      </c>
      <c r="BV7" s="71">
        <v>44174.590624999997</v>
      </c>
      <c r="BW7" s="16" t="s">
        <v>6</v>
      </c>
    </row>
    <row r="8" spans="1:79" ht="20.399999999999999" x14ac:dyDescent="0.2">
      <c r="A8" s="16">
        <v>6</v>
      </c>
      <c r="D8" s="14" t="s">
        <v>149</v>
      </c>
      <c r="E8" s="14" t="s">
        <v>150</v>
      </c>
      <c r="F8" s="14" t="s">
        <v>158</v>
      </c>
      <c r="G8" s="5">
        <v>3</v>
      </c>
      <c r="H8" s="75" t="s">
        <v>6</v>
      </c>
      <c r="I8" s="5">
        <v>3</v>
      </c>
      <c r="J8" s="75" t="s">
        <v>6</v>
      </c>
      <c r="K8" s="5">
        <v>3</v>
      </c>
      <c r="L8" s="75" t="s">
        <v>6</v>
      </c>
      <c r="M8" s="5">
        <v>3</v>
      </c>
      <c r="N8" s="75" t="s">
        <v>6</v>
      </c>
      <c r="O8" s="5">
        <v>3</v>
      </c>
      <c r="P8" s="75" t="s">
        <v>6</v>
      </c>
      <c r="Q8" s="5">
        <v>3</v>
      </c>
      <c r="R8" s="75" t="s">
        <v>6</v>
      </c>
      <c r="S8" s="5">
        <v>3</v>
      </c>
      <c r="T8" s="75" t="s">
        <v>6</v>
      </c>
      <c r="U8" s="5">
        <v>3</v>
      </c>
      <c r="V8" s="75" t="s">
        <v>6</v>
      </c>
      <c r="W8" s="14">
        <v>3</v>
      </c>
      <c r="X8" s="75" t="s">
        <v>6</v>
      </c>
      <c r="Y8" s="5">
        <v>3</v>
      </c>
      <c r="Z8" s="75" t="s">
        <v>6</v>
      </c>
      <c r="AA8" s="5">
        <v>2</v>
      </c>
      <c r="AB8" s="75" t="s">
        <v>6</v>
      </c>
      <c r="AC8" s="5">
        <v>3</v>
      </c>
      <c r="AD8" s="75" t="s">
        <v>6</v>
      </c>
      <c r="AE8" s="14">
        <v>2</v>
      </c>
      <c r="AF8" s="75" t="s">
        <v>6</v>
      </c>
      <c r="AG8" s="15">
        <v>2</v>
      </c>
      <c r="AH8" s="76" t="s">
        <v>6</v>
      </c>
      <c r="AI8" s="5">
        <v>2</v>
      </c>
      <c r="AJ8" s="77" t="s">
        <v>6</v>
      </c>
      <c r="AK8" s="9">
        <v>3</v>
      </c>
      <c r="AL8" s="18" t="s">
        <v>6</v>
      </c>
      <c r="AM8" s="9">
        <v>3</v>
      </c>
      <c r="AN8" s="18" t="s">
        <v>6</v>
      </c>
      <c r="AO8" s="9">
        <v>3</v>
      </c>
      <c r="AP8" s="18" t="s">
        <v>6</v>
      </c>
      <c r="AQ8" s="9">
        <v>3</v>
      </c>
      <c r="AR8" s="18" t="s">
        <v>6</v>
      </c>
      <c r="AS8" s="9">
        <v>3</v>
      </c>
      <c r="AT8" s="18" t="s">
        <v>6</v>
      </c>
      <c r="AU8" s="9">
        <v>3</v>
      </c>
      <c r="AV8" s="18" t="s">
        <v>6</v>
      </c>
      <c r="AW8" s="9">
        <v>3</v>
      </c>
      <c r="AX8" s="18" t="s">
        <v>6</v>
      </c>
      <c r="AY8" s="9">
        <v>3</v>
      </c>
      <c r="AZ8" s="18" t="s">
        <v>6</v>
      </c>
      <c r="BA8" s="9">
        <v>3</v>
      </c>
      <c r="BB8" s="18" t="s">
        <v>6</v>
      </c>
      <c r="BC8" s="9">
        <v>3</v>
      </c>
      <c r="BD8" s="18" t="s">
        <v>6</v>
      </c>
      <c r="BE8" s="9">
        <v>3</v>
      </c>
      <c r="BF8" s="18" t="s">
        <v>6</v>
      </c>
      <c r="BG8" s="9">
        <v>2</v>
      </c>
      <c r="BH8" s="18" t="s">
        <v>6</v>
      </c>
      <c r="BI8" s="9">
        <v>3</v>
      </c>
      <c r="BJ8" s="18" t="s">
        <v>6</v>
      </c>
      <c r="BK8" s="9">
        <v>3</v>
      </c>
      <c r="BL8" s="18" t="s">
        <v>6</v>
      </c>
      <c r="BM8" s="9">
        <v>3</v>
      </c>
      <c r="BN8" s="18" t="s">
        <v>6</v>
      </c>
      <c r="BO8" s="9">
        <v>3</v>
      </c>
      <c r="BP8" s="18" t="s">
        <v>6</v>
      </c>
      <c r="BQ8" s="9">
        <v>3</v>
      </c>
      <c r="BR8" s="18" t="s">
        <v>6</v>
      </c>
      <c r="BS8" s="18" t="s">
        <v>42</v>
      </c>
      <c r="BT8" s="18" t="s">
        <v>43</v>
      </c>
      <c r="BU8" s="18" t="s">
        <v>44</v>
      </c>
      <c r="BV8" s="73">
        <v>44174.594305555554</v>
      </c>
      <c r="BW8" s="18" t="s">
        <v>6</v>
      </c>
    </row>
  </sheetData>
  <mergeCells count="4">
    <mergeCell ref="AK1:AT1"/>
    <mergeCell ref="AU1:BL1"/>
    <mergeCell ref="BM1:BR1"/>
    <mergeCell ref="G1:AI1"/>
  </mergeCells>
  <printOptions horizontalCentered="1" gridLines="1"/>
  <pageMargins left="0.25" right="0.25" top="1.5" bottom="0.75" header="0.5" footer="0.5"/>
  <pageSetup scale="98" orientation="landscape" r:id="rId1"/>
  <headerFooter alignWithMargins="0">
    <oddHeader xml:space="preserve">&amp;C&amp;"MS Sans Serif,Bold Italic"&amp;10SOUTHWESTERN OK STATE UNIVERSITY&amp;"MS Sans Serif,Bold"
UNIVERSITY SUPERVISOR EVALUATION OF TEACHER CANDIDATE
&amp;"MS Sans Serif,Bold Italic"Health &amp; Physical Education&amp;"MS Sans Serif,Regular"
&amp;"MS Sans Serif,Bold"Fall 2020
</oddHeader>
    <oddFooter>&amp;C&amp;"MS Sans Serif,Bold"3 Target, 2 Acceptable, 1 Unacceptable</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2020-12-15T21:10:55Z</cp:lastPrinted>
  <dcterms:created xsi:type="dcterms:W3CDTF">2011-02-23T21:08:19Z</dcterms:created>
  <dcterms:modified xsi:type="dcterms:W3CDTF">2022-05-10T16:30:27Z</dcterms:modified>
</cp:coreProperties>
</file>