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aguinagav\Desktop\FALL 2020 CAEP TWS\"/>
    </mc:Choice>
  </mc:AlternateContent>
  <xr:revisionPtr revIDLastSave="0" documentId="13_ncr:1_{435ED0F7-F60E-4306-A480-4E88F055E0B0}" xr6:coauthVersionLast="47" xr6:coauthVersionMax="47" xr10:uidLastSave="{00000000-0000-0000-0000-000000000000}"/>
  <bookViews>
    <workbookView xWindow="-108" yWindow="-108" windowWidth="23256" windowHeight="12456" xr2:uid="{00000000-000D-0000-FFFF-FFFF00000000}"/>
  </bookViews>
  <sheets>
    <sheet name="Item Analysis" sheetId="3" r:id="rId1"/>
    <sheet name="Textual" sheetId="4" r:id="rId2"/>
    <sheet name="Numeric" sheetId="2" r:id="rId3"/>
  </sheets>
  <definedNames>
    <definedName name="SCP27B2" localSheetId="0">'Item Analysis'!$A$6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3" l="1"/>
  <c r="C38" i="3"/>
  <c r="A45" i="3" l="1"/>
  <c r="D7" i="3"/>
  <c r="B11" i="2" l="1"/>
  <c r="C11" i="2"/>
  <c r="D11" i="2"/>
  <c r="E11" i="2"/>
  <c r="F11" i="2"/>
  <c r="G11" i="2"/>
  <c r="H11" i="2"/>
  <c r="I11" i="2"/>
  <c r="J11" i="2"/>
  <c r="K11" i="2"/>
  <c r="L11" i="2"/>
  <c r="B12" i="2"/>
  <c r="C12" i="2"/>
  <c r="D12" i="2"/>
  <c r="E12" i="2"/>
  <c r="F12" i="2"/>
  <c r="G12" i="2"/>
  <c r="H12" i="2"/>
  <c r="I12" i="2"/>
  <c r="J12" i="2"/>
  <c r="K12" i="2"/>
  <c r="L12" i="2"/>
  <c r="B13" i="2"/>
  <c r="C13" i="2"/>
  <c r="D13" i="2"/>
  <c r="E13" i="2"/>
  <c r="F13" i="2"/>
  <c r="G13" i="2"/>
  <c r="H13" i="2"/>
  <c r="I13" i="2"/>
  <c r="J13" i="2"/>
  <c r="K13" i="2"/>
  <c r="L13" i="2"/>
  <c r="N11" i="2" l="1"/>
  <c r="M12" i="2"/>
  <c r="M11" i="2"/>
  <c r="N12" i="2"/>
  <c r="M13" i="2"/>
  <c r="N13" i="2"/>
  <c r="B9" i="2"/>
  <c r="C9" i="2"/>
  <c r="D9" i="2"/>
  <c r="E9" i="2"/>
  <c r="F9" i="2"/>
  <c r="G9" i="2"/>
  <c r="H9" i="2"/>
  <c r="I9" i="2"/>
  <c r="J9" i="2"/>
  <c r="K9" i="2"/>
  <c r="L9" i="2"/>
  <c r="B10" i="2"/>
  <c r="C10" i="2"/>
  <c r="D10" i="2"/>
  <c r="E10" i="2"/>
  <c r="F10" i="2"/>
  <c r="G10" i="2"/>
  <c r="H10" i="2"/>
  <c r="I10" i="2"/>
  <c r="J10" i="2"/>
  <c r="K10" i="2"/>
  <c r="L10" i="2"/>
  <c r="N10" i="2" l="1"/>
  <c r="N9" i="2"/>
  <c r="M10" i="2"/>
  <c r="M9" i="2"/>
  <c r="C59" i="3"/>
  <c r="C58" i="3"/>
  <c r="C57" i="3"/>
  <c r="C54" i="3"/>
  <c r="C53" i="3"/>
  <c r="C52" i="3"/>
  <c r="C49" i="3"/>
  <c r="C48" i="3"/>
  <c r="C47" i="3"/>
  <c r="C44" i="3"/>
  <c r="C43" i="3"/>
  <c r="C42" i="3"/>
  <c r="C34" i="3"/>
  <c r="C33" i="3"/>
  <c r="C32" i="3"/>
  <c r="C29" i="3"/>
  <c r="C28" i="3"/>
  <c r="C27" i="3"/>
  <c r="C37" i="3"/>
  <c r="C24" i="3"/>
  <c r="C23" i="3"/>
  <c r="C22" i="3"/>
  <c r="C19" i="3"/>
  <c r="C18" i="3"/>
  <c r="C17" i="3"/>
  <c r="C12" i="3"/>
  <c r="C14" i="3"/>
  <c r="C13" i="3"/>
  <c r="C7" i="3"/>
  <c r="C9" i="3"/>
  <c r="C8" i="3"/>
  <c r="B8" i="2"/>
  <c r="C8" i="2"/>
  <c r="D8" i="2"/>
  <c r="E8" i="2"/>
  <c r="F8" i="2"/>
  <c r="G8" i="2"/>
  <c r="H8" i="2"/>
  <c r="I8" i="2"/>
  <c r="J8" i="2"/>
  <c r="K8" i="2"/>
  <c r="L8" i="2"/>
  <c r="L7" i="2"/>
  <c r="K7" i="2"/>
  <c r="J7" i="2"/>
  <c r="J15" i="2" s="1"/>
  <c r="I7" i="2"/>
  <c r="H7" i="2"/>
  <c r="G7" i="2"/>
  <c r="F7" i="2"/>
  <c r="F15" i="2" s="1"/>
  <c r="E7" i="2"/>
  <c r="D7" i="2"/>
  <c r="C7" i="2"/>
  <c r="B7" i="2"/>
  <c r="B15" i="2" s="1"/>
  <c r="D15" i="2" l="1"/>
  <c r="H15" i="2"/>
  <c r="L15" i="2"/>
  <c r="E15" i="2"/>
  <c r="I15" i="2"/>
  <c r="C15" i="2"/>
  <c r="G15" i="2"/>
  <c r="K15" i="2"/>
  <c r="M7" i="2"/>
  <c r="N7" i="2"/>
  <c r="N8" i="2"/>
  <c r="C45" i="3"/>
  <c r="C35" i="3"/>
  <c r="N15" i="2" l="1"/>
  <c r="M8" i="2"/>
  <c r="M15" i="2" s="1"/>
  <c r="C60" i="3"/>
  <c r="C55" i="3"/>
  <c r="D53" i="3" s="1"/>
  <c r="C20" i="3" l="1"/>
  <c r="D17" i="3" s="1"/>
  <c r="D57" i="3"/>
  <c r="D52" i="3"/>
  <c r="D58" i="3"/>
  <c r="C25" i="3"/>
  <c r="D24" i="3" s="1"/>
  <c r="D59" i="3"/>
  <c r="D44" i="3"/>
  <c r="D54" i="3"/>
  <c r="D33" i="3"/>
  <c r="C15" i="3"/>
  <c r="D12" i="3" s="1"/>
  <c r="C40" i="3"/>
  <c r="D38" i="3" s="1"/>
  <c r="C50" i="3"/>
  <c r="D49" i="3" s="1"/>
  <c r="C30" i="3"/>
  <c r="D29" i="3" s="1"/>
  <c r="C10" i="3"/>
  <c r="D18" i="3" l="1"/>
  <c r="D19" i="3"/>
  <c r="D23" i="3"/>
  <c r="D60" i="3"/>
  <c r="D27" i="3"/>
  <c r="D47" i="3"/>
  <c r="A15" i="3"/>
  <c r="D42" i="3"/>
  <c r="D37" i="3"/>
  <c r="D43" i="3"/>
  <c r="D48" i="3"/>
  <c r="D14" i="3"/>
  <c r="D22" i="3"/>
  <c r="D32" i="3"/>
  <c r="D34" i="3"/>
  <c r="D28" i="3"/>
  <c r="D39" i="3"/>
  <c r="D40" i="3" s="1"/>
  <c r="A35" i="3"/>
  <c r="D13" i="3"/>
  <c r="D9" i="3"/>
  <c r="D8" i="3"/>
  <c r="D55" i="3"/>
  <c r="A10" i="3"/>
  <c r="D20" i="3" l="1"/>
  <c r="D25" i="3"/>
  <c r="D35" i="3"/>
  <c r="D50" i="3"/>
  <c r="D30" i="3"/>
  <c r="D45" i="3"/>
  <c r="D10" i="3"/>
  <c r="D15" i="3"/>
  <c r="A60" i="3"/>
  <c r="A55" i="3"/>
  <c r="A50" i="3"/>
  <c r="A40" i="3"/>
  <c r="A30" i="3"/>
  <c r="A25" i="3"/>
  <c r="A20" i="3"/>
  <c r="A62" i="3" l="1"/>
</calcChain>
</file>

<file path=xl/sharedStrings.xml><?xml version="1.0" encoding="utf-8"?>
<sst xmlns="http://schemas.openxmlformats.org/spreadsheetml/2006/main" count="218" uniqueCount="137">
  <si>
    <t>11. Grammar, Usage, and Mechanics</t>
  </si>
  <si>
    <t>NV</t>
  </si>
  <si>
    <t>#</t>
  </si>
  <si>
    <t>Mean</t>
  </si>
  <si>
    <t>Mean:</t>
  </si>
  <si>
    <t>SOUTHWESTERN OKLAHOMA STATE UNIVERSITY</t>
  </si>
  <si>
    <t>EVALUATION OF TEACHER CANDIDATE</t>
  </si>
  <si>
    <t>Count</t>
  </si>
  <si>
    <t>Pct</t>
  </si>
  <si>
    <t>Total</t>
  </si>
  <si>
    <t>Target (2 pts.): The candidate has no more than five errors in grammar, usage, and mechanics in the teacher work sample.</t>
  </si>
  <si>
    <t>Acceptable (1 pt.): The candidate has 6-10 errors in grammar, usage, and mechanics in the teacher work sample.</t>
  </si>
  <si>
    <t>Unacceptable (0 pts.): The candidate has more than 10 errors in grammar, usage, and mechanics in the teacher work sample.</t>
  </si>
  <si>
    <t>Fall 2020</t>
  </si>
  <si>
    <t>Semester</t>
  </si>
  <si>
    <t>TeacherC</t>
  </si>
  <si>
    <t>Universi</t>
  </si>
  <si>
    <t>Cooperat</t>
  </si>
  <si>
    <t>TWS01</t>
  </si>
  <si>
    <t>TWS01_</t>
  </si>
  <si>
    <t>TWS02</t>
  </si>
  <si>
    <t>TWS02_</t>
  </si>
  <si>
    <t>TWS03</t>
  </si>
  <si>
    <t>TWS03_</t>
  </si>
  <si>
    <t>TWS04</t>
  </si>
  <si>
    <t>TWS04_</t>
  </si>
  <si>
    <t>TWS05</t>
  </si>
  <si>
    <t>TWS05_</t>
  </si>
  <si>
    <t>TWS06</t>
  </si>
  <si>
    <t>TWS06_</t>
  </si>
  <si>
    <t>TWS07</t>
  </si>
  <si>
    <t>TWS07_</t>
  </si>
  <si>
    <t>TWS08</t>
  </si>
  <si>
    <t>TWS08_</t>
  </si>
  <si>
    <t>TWS09</t>
  </si>
  <si>
    <t>TWS09_</t>
  </si>
  <si>
    <t>TWS10</t>
  </si>
  <si>
    <t>TWS10_</t>
  </si>
  <si>
    <t>TWS11</t>
  </si>
  <si>
    <t>TWS11_</t>
  </si>
  <si>
    <t>SubmitDa</t>
  </si>
  <si>
    <t>Score Possible 22</t>
  </si>
  <si>
    <t>TOTAL SCORE out of 22 possible points</t>
  </si>
  <si>
    <t>Teacher Work Sample, Elementary</t>
  </si>
  <si>
    <t>1. Classroom Environment and Student Demographics
(ACEI 3.2; INTASC 2; CAEP 1.4)</t>
  </si>
  <si>
    <t>Target (2 pts.):  The candidate provides a rich description of the classroom environment and student demographics.  Evidence shows that the candidate:
1.	Uses the input and contributions of families, colleagues, and other professionals in understanding each student’s prior knowledge and supporting their development.
2.	Demonstrates an understanding of the purpose and value of learning about students’ background knowledge and experiences.
3.	Describes multiple procedures used to obtain student demographics and academic/learning profiles while maintaining confidentiality.
4.	Plans for and can articulate specific strategies, content, and delivery that will meet the students’ individual needs.</t>
  </si>
  <si>
    <t>Acceptable (1 pt.):  The candidate provides a description of the classroom environment and student demographics.  Evidence shows that the candidate:
1.	Makes clear and coherent connections with students’ prior knowledge and future learning, both explicitly to the students and within the lesson.
2.	Demonstrates familiarity with students’ background knowledge and experiences.
3.	Describes multiple procedures used to obtain student demographics and academic/learning profiles while maintaining confidentiality.</t>
  </si>
  <si>
    <t>Unacceptable (0 pts.):  The candidate provides incomplete information of the classroom environment and student demographics.  The candidate displays deficiencies in the following ways:
1.	Makes an attempt or does not connect students’ prior knowledge to previous lessons or future learning.
2.	Demonstrates a lack of familiarity with students’ background knowledge and experiences.
3.	Demonstrates a lack of understanding of students’ development, preferred learning styles, and student background and experiences.</t>
  </si>
  <si>
    <t>2. Introduction of Unit
(ACEI 3.1; INTASC 4; CAEP 1.4, 3.5)</t>
  </si>
  <si>
    <t>Target (2 pts.):  The candidate includes an extensive introduction of the unit, which includes an overview of the contextual background, Oklahoma Academic Standards (OAS), and the content area(s) of the unit.  The candidate shows evidence of planning for instruction based on knowledge of the students, learning theory, connections across curriculum, and the learning community.  Evidence shows that the candidate:
1.	Establishes challenging and measureable goals for student learning that align with the OAS standards and reflect a range of student learner needs.
2.	Demonstrates how goals fit into the broader unit, course, and classroom goals for content learning and skills.
3.	Makes meaningful and relevant connections between lesson content and other disciplines.
4.	Prepares opportunities for students to apply learning from different content areas to solve problems.</t>
  </si>
  <si>
    <t>Acceptable (1 pt.):  The candidate includes a complete introduction of the unit, which includes an overview of the contextual background, Oklahoma Academic Standards (OAS), and the content area(s) of the unit.  The candidate shows evidence of planning for instruction based on knowledge of the students, learning theory, connections across curriculum, and the learning community.  Evidence shows that the candidate:
1.	Demonstrates a focus for student learning with appropriate learning objectives and measureable goals aligned to OAS standards.
2.	Demonstrates the importance of the goals and their appropriateness for students.
3.	Makes meaningful and relevant connections between lesson content and other disciplines.</t>
  </si>
  <si>
    <t>Unacceptable (0 pts.):  The candidate provides incomplete information to introduce the unit.  The candidate does not include an overview of the contextual background, Oklahoma Academic Standards (OAS), and the content area(s) of the unit.  The candidate does not show evidence of planning for instruction based on knowledge of the students, learning theory, connections across curriculum, and the learning community.  The candidate displays deficiencies in the following ways:
1.	Demonstrates a lack of understanding in creating objectives and goals aligned to OAS standards.
2.	Demonstrates a lack of understanding the importance of goals and their appropriateness for students.
3.	Is unable to make meaningful and relevance connections between lesson content and other disciplines.</t>
  </si>
  <si>
    <t>3. Factors Influencing Instruction
(ACEI 1.0; INTASC 7; CAEP 1.5)</t>
  </si>
  <si>
    <t>Target (2 pts.):  The candidate provides a rich description of factors that influence unit instruction.  Evidence shows that the candidate:
1.	Aligns instructional materials and resources to instructional purposes.
2.	Varies instructional materials and resources for individual students’ learning styles and abilities.
3.	Actively engages students in the learning process.</t>
  </si>
  <si>
    <t>Acceptable (1 pt.):  The candidate provides a description of factors that influences unit instruction.  Evidence shows that the candidate:
1.	Aligns instructional materials and resources to instructional purposes.
2.	Varies instructional materials and resources for individual students’ learning styles and needs.</t>
  </si>
  <si>
    <t>Unacceptable (0 pts.):  The candidate provides an incomplete description of factors that influences unit instruction.  The candidate displays deficiencies in the following ways:
1.	Uses irrelevant or inappropriate instructional materials and resources.
2.	Does not actively engage students in the learning process.</t>
  </si>
  <si>
    <t>4. Specific Instructional Strategies
(ACEI 3.4; INTASC 8; CAEP 1.5)</t>
  </si>
  <si>
    <t>Target (2 pts.):  The candidate includes instructional strategies, which are inclusive and engaging for students.  Evidence shows that the candidate:
1.	Uses multiple instructional strategies which maintain student interest.
2.	Is knowledgeable on how to assess student engagement while in the process of instruction.
3.	Applies different strategies for adjusting pacing to enhance student engagement.</t>
  </si>
  <si>
    <t>Acceptable (1 pt.):  The candidate includes instructional strategies, which are inclusive and engaging for students.  Evidence shows that the candidate:
1.	Uses instructional strategies which maintain student interest. (at least two)
2.	Is knowledgeable on how to assess student engagement while in the process of instruction.</t>
  </si>
  <si>
    <t>Unacceptable (0 pts.):  The candidate includes less than 3 instructional strategies.  The candidate displays deficiencies in the following ways:
1.	Does not uses a number of instructional strategies.
2.	Does not use knowledge of how to assess student engagement while in the process of instruction.</t>
  </si>
  <si>
    <t>5. Integration of Technology into Teaching and Learning
(ACEI 3.4; INTASC 4; CAEP 1.2, 1.3, 1.5, 3.5, 4.1)</t>
  </si>
  <si>
    <t>Target (2 pts.):  The candidate describes how technology was integrated throughout the unit to enhance teaching and learning.  Evidence shows that the candidate:
1.	Identifies developmentally appropriate technologies for teaching and learning.
2.	Includes a list of technology resources to enhance teaching and learning.
3.	Adapts technology resources to promote technology skills attainment.</t>
  </si>
  <si>
    <t>Acceptable (1 pt.):  The candidate describes how technology was integrated throughout the unit to enhance teaching and learning.  Evidence shows that the candidate:
1.	Identifies developmentally appropriate technologies for teaching and learning.
2.	Includes a list of technology resources to teaching and learning.</t>
  </si>
  <si>
    <t>Unacceptable (0 pts.):  The candidate does not describe how technology was integrated throughout the unit to enhance teaching and learning.  The candidate displays deficiencies in the following ways:
1.	Rarely identifies or does not identify developmentally appropriate instructional units.
2.	Does not identify technology resources to enhance teaching and learning.</t>
  </si>
  <si>
    <t>6. Assessments Tables &amp; Analysis of Results
(ACEI 4.0; INTASC 6; CAEP 1.2, 1.3, 1.5, 3.5, 4.1)</t>
  </si>
  <si>
    <t>Target (2 pts.):  The candidate uses extensive and ongoing assessments throughout the unit:  pretest, formative, and summative/posttest.  A complete analysis of data is provided, including more than 3 formative assessments administered, an analysis of the post assessment results indicating the percentage of students scoring at an acceptable level, and analysis of two or more subgroups.  Content objectives match assessment procedures. Evidence shows that the candidate:
1.	Uses assessment data to identify strengths and needs, and modifies and differentiates instructions accordingly.
2.	Checks for understanding and makes adjustments accordingly (whole class or individual students).
3.	Adapts instructional methods and materials and paces learning activities to meet the needs of all students.
4.	Provides substantive, specific, and timely feedback to students.
5.	Examines assessment results to reveal trends and patterns in individual and group progress to anticipate learning obstacles.
6.	Provides opportunities for students to engage in self-assessment.
7.	Uses assessment results to reflect on his or her own teaching to monitor teaching strategies and behaviors regarding student success.</t>
  </si>
  <si>
    <t>Acceptable (1 pt.):  The candidate uses ongoing assessments throughout the unit:  pretest, formative, and summative/posttest.  A complete analysis of data is provided, including 3 formative assessments administered, an analysis of the post assessment results indicating the percentage of students scoring at an acceptable level, and analysis of two or more subgroups.  Content objectives match assessment procedures.  Evidence shows that the candidate:
1.	Uses assessment data to identify students’ strengths and needs, and modifies and differentiates instruction accordingly.
2.	Checks for understanding at key moments and makes adjustments to instruction (whole class and individual students).
3.	Gathers and uses student data from a variety of sources to choose and implement appropriate instructional strategies.
4.	Provides substantive, specific, and timely feedback to students.</t>
  </si>
  <si>
    <t>Unacceptable (0 pts.):  The candidate does not use ongoing assessments throughout the unit:  pretest, formative, and summative/posttest.  A complete analysis of data is not provided:  3 formative assessments, analysis of the post assessment results indicating the percentage of students scoring at an acceptable level, and analysis of two or more subgroups.  The candidate displays deficiencies in the following ways:
1.	Does not routinely use assessments to measure student mastery.
2.	Rarely or never checks for students’ understanding of content.
3.	Fails to make adjustments in response to student confusion.
4.	Uses student data from a few sources to choose appropriate instructional strategies.
5.	Rarely or never provides feedback to students.</t>
  </si>
  <si>
    <t>7. Adaptations for Special Populations
(ACEI 3.2; INTASC 1; CAEP 1.1, 3.5)</t>
  </si>
  <si>
    <t>Target (2 pts.):  The candidate describes two or more adaptations for special populations (students with exceptionalities, gifted, ELLs and/or delayed learners).  Evidence shows that the candidate:
1.	Matches strategies, materials, and pacing to students’ individual needs to make learning accessible and challenging for all students.
2.	Effectively uses independent, collaborative, and whole class instruction to support individual learning goals.
3.	Provides varied options for how students will demonstrate mastery of content.</t>
  </si>
  <si>
    <t>Acceptable (1 pt.):  The candidate describes one adaptation for special populations (students with exceptionalities, gifted, ELLs, and/or delayed learners).  Evidence shows that the candidate:
1.	Supports the learning needs of students through a variety of strategies, materials, and/or pacing that makes learning accessible and challenging for all students.
2.	Effectively uses independent, collaborative, and whole class instruction to support individual learning goals.</t>
  </si>
  <si>
    <t>Unacceptable (0 pts.):  The candidate does not describe an adaptation(s) for special populations (students with exceptionalities, gifted, ELLs, and/or delayed learners).  The candidate displays deficiencies in the following ways:
1.	Relies on a single strategy or does not attempt to make the lesson accessible to all students.
2.	Does not effectively uses independent, collaborative, and whole class instruction to support individual learning goals.</t>
  </si>
  <si>
    <t>8. Classroom Management
(ACEI 3.4; INTASC 3; CAEP 1.4, 2.3)</t>
  </si>
  <si>
    <t>Target (2 pts.):  The candidate discusses 3 components of the classroom management plan and includes how the plan supports student learning.  Evidence shows that the candidate:
1.	Establishes, communicates, and maintains high expectations for student participation.
2.	Makes students aware of active versus passive learning.
3.	Gives students choices over instructional strategies.
4.	Uses appropriate classroom management techniques to reinforce expectations.
5.	Has developed verbal and nonverbal signals as a means for managing student behavior.</t>
  </si>
  <si>
    <t>Acceptable (1 pt.):  The candidate discusses 2 components of the classroom management plan and includes how the plan supports student learning.  Evidence shows that the candidate:
1.	Establishes, communicates, and maintains high expectations for student participation.
2.	Makes students aware of active versus passive learning.
3.	Gives students choices over instructional strategies.
4.	Uses appropriate classroom management techniques to reinforce expectations.</t>
  </si>
  <si>
    <t>Unacceptable (0 pts.):  The candidate discusses 1 component of the classroom management plan and includes how the plan supports student learning.  The candidate displays deficiencies in the following ways:
1.	Does not establish, communicate, and maintain high expectations for student participation.
2.	Does not make students aware of active versus passive learning.
3.	Does not give students choices over instructional strategies.
4.	Does not use appropriate classroom management techniques to reinforce expectations.</t>
  </si>
  <si>
    <t>9. Recommendations for Improvement
(ACEI 5.1; INTASC 9; CAEP 1.2, 1.5, 3.6)</t>
  </si>
  <si>
    <t>Target (2 pts.):  The candidate articulates areas in need of personal improvement during future instruction and/or through professional development opportunities.  Evidence shows that the candidate:
1.	Collaborates with colleagues to improve personal and team practices facilitating professional dialogue, peer observation and feedback, peer coaching, and other collegial learning activities.
2.	Sets and regularly modifies short and long term professional goals based on self-assessment and analysis of student learning.
3.	Understands the importance of observation and feedback as a means to improve professional practice.</t>
  </si>
  <si>
    <t>Acceptable (1 pt.):  The candidate articulates 1 area in need of personal improvement during future instruction and/or through professional development opportunities.  Evidence shows that the candidate:
1.	Works effectively with colleagues to examine problems of practice, analyze student work, and identify target strategies.
2.	Sets data-based short and long term goals and takes action to meet these goals.</t>
  </si>
  <si>
    <t>Unacceptable (0 pts.):  The candidate does not articulate an area(s) in need of personal improvement during future instruction and/or through professional development opportunities.  The candidate displays deficiencies in the following ways:
1.	Fails to demonstrate evidence in ability to accurately self-assess performance.
2.	Fails to identify areas for professional development.</t>
  </si>
  <si>
    <t>10. Lesson Plan Format
(ACEI 3.1; INTASC 5; CAEP 1.3, 3.5)</t>
  </si>
  <si>
    <t>Target (2 pts.):  The candidate makes the unit content meaningful through practical applications and integration of students’ prior experiences.  The lesson plans include: Objectives, Anticipatory Set, Modeling, Guided Practice/Guided Instruction/Monitoring, Independent Practice, Closure, and Adaptations for Special Populations (students with exceptionalities, gifted, ELLs, etc.).  Evidence shows that the candidate:
1.	Uses well-timed, individualized, developmentally appropriate strategies and language to actively encourage independent, creative, and critical thinking.
2.	Encourages independent, creative, and critical thinking with appropriate use of questions and discussion techniques.
3.	Anticipates confusion by presenting information in multiple ways and clarifying content before students ask questions.
4.	Develops high-level understanding through effective uses of varied levels of questions.</t>
  </si>
  <si>
    <t>Acceptable (1 pt.):  The candidate makes consistent efforts to make the unit content meaningful through practical applications and integration of students’ prior experiences.  The lesson plans include: Objectives, Anticipatory Set, Modeling, Guided Practice/Guided Instruction/Monitoring, Independent Practice, Closure, and Adaptations for Special Populations (students with exceptionalities, gifted, ELLs, etc.).  Evidence shows that the candidate:
1.	Uses developmentally appropriate strategies and language designed to actively encourage independent, creative, and critical thinking.
2.	Employs effective and purposeful questioning techniques during instruction.
3.	Addresses confusion by re-explaining information when asked and ensuring understanding.</t>
  </si>
  <si>
    <t>Unacceptable (0 pts.):  The candidate does not make the unit content meaningful through practical applications and integration of students’ prior experiences.  The lesson plans do not include all of the following: Objectives, Anticipatory Set, Modeling, Guided Practice/Guided Instruction/Monitoring, Independent Practice, Closure, and Adaptations for Special Populations (students with exceptionalities, gifted, ELLs, etc.).  The candidate displays deficiencies in the following ways:
1.	Uses language that fails to actively encourage independent, creative, and critical thinking.
2.	Does not employ effective and purposeful questioning techniques during instruction.
3.	Provides unclear or inaccurate information for students’ questions and/or during discussion.</t>
  </si>
  <si>
    <t>What does your table show?  Analyze results.  What are the students' strengths and areas for improvement?</t>
  </si>
  <si>
    <t>What about student choice?  How can student choice support student learning?  Verbal and nonverbal signals?</t>
  </si>
  <si>
    <t>Provide specific details about the lesson.  For instance, what guiding questions would you ask?</t>
  </si>
  <si>
    <t>2020/11/23 14:51:17</t>
  </si>
  <si>
    <t>Details and connections to the purpose for choices and decisions in the classroom environment demonstrate that Brylee understands the importance of considering both the student and the impact of the environment on student behaviors and student learning.</t>
  </si>
  <si>
    <t>Brylee clearly understands how the standards are meant to guide instruction and learning activities. Activity overview shows the desire to create learning opportunities that are engaging and meaningful to students. Opportunities for assessment and monitoring are also evident in the overview.</t>
  </si>
  <si>
    <t>A thorough discussion of factors influencing teaching and learning is provided. Insights demonstrate that Brylee is prepared to think through barriers to learning (Covid, technology, and behaviors) and leverage decisions within her control to maximize learning opportunities for all students.</t>
  </si>
  <si>
    <t>Brylee incorporates numerous instructional strategies appropriate to the various learning styles and needs evident in her classroom. Use of direct instruction in whole group supplemented with group work and independent practice allow for modeling and hands-on engagement allowing for skill mastery.</t>
  </si>
  <si>
    <t>Technology is used seamlessly to both enhance instruction and actively by students to increase skillsets and the ability to apply skills in context. Great job!</t>
  </si>
  <si>
    <t>The plan for assessment is thorough and detailed. There are numerous opportunities for assessment and progress monitoring occurring naturally throughout the activities. The assessment table summarizes the pretest, formative, and summative assessment plans present throughout the unit. The primary data table identifies growth and mastery. Additional data tables are provided to clearly disaggregate data in an effort to identify patterns and variances in learning among subgroups. Analysis of data demonstrates Brylee is able to make meaning from the data which informs future instruction.</t>
  </si>
  <si>
    <t>Plans for adaptations are appropriate and align with the unique needs of the learners.</t>
  </si>
  <si>
    <t>Multiple strategies for classroom management are included to increase student engagement in learning and to give all students a voice. The strategies discussed contribute to a positive classroom environment! I think you are wise to avoid approaches that utilize punishment as a tool to manipulate behavior and emphasize appropriate procedures to minimize off-task behavior. I have been a long time promoter of the CHAMPS program. I hope you continue to use this. Great reflection.</t>
  </si>
  <si>
    <t>A great reflection here that demonstrates a genuine desire to learn from others and to perfect your craft. Great job. You are doing wonderful!</t>
  </si>
  <si>
    <t>Very detailed lesson format. Easily allows the reader to follow along and visualize the execution of these plans in the classroom. All resources are available and allow the reader to see the integration of teaching, learning, and assessment. Good job!</t>
  </si>
  <si>
    <t>Very professionally written and executed!</t>
  </si>
  <si>
    <t>2020/12/02 11:36:57</t>
  </si>
  <si>
    <t>Kayla did an outstanding job on her TWS.  She provided thoughtful reflection and clearly met the target area of each of the items on the rubric.</t>
  </si>
  <si>
    <t>2020/12/09 14:53:59</t>
  </si>
  <si>
    <t>Details and connections to the purpose for choices and decisions in classroom environment demonstrate that Makenzie understands the importance of considering both the student and the impact of the environment on student behaviors and student learning.</t>
  </si>
  <si>
    <t>Introduction demonstrates a clear connection between the standards and the activities driving the learning in the classroom.</t>
  </si>
  <si>
    <t>A thorough discussion of factors influencing teaching and learning is provided. Insights demonstrate that Makenzie is prepared to think through barriers to learning and leverage decisions within her control to maximize learning opportunities for all students.</t>
  </si>
  <si>
    <t>Makenzie incorporates numerous instructional strategies appropriate to the various learning styles and needs evident in her classroom. Use of direct instruction in whole group supplemented with group work and independent practice allow for modeling and hands-on engagement allowing for skill mastery.</t>
  </si>
  <si>
    <t>Technology is used seamlessly to both enhance instruction and actively applied by students to increase skillsets and the ability to apply skills in context.</t>
  </si>
  <si>
    <t>The plan for assessment is thorough and detailed. There are numerous opportunities for assessment and progress monitoring occurring naturally throughout the activities. The assessment table summarizes the pretest, formative, and summative assessment plans present throughout the unit. The primary data table identifies growth and mastery. Additional data tables are provided to clearly disaggregate data in an effort to identify patterns and variances in learning among subgroups. Analysis of data demonstrates Makenzie is able to make meaning from the data which informs future instruction.</t>
  </si>
  <si>
    <t>Love the highlight of relationships as an approach to management. So true.</t>
  </si>
  <si>
    <t>Great insights here. Yes, the gifted students are often the hardest (for me personally) to differentiate for... it takes time to think on how we can adapt the assignment or structure of the lesson to allow them the independence and responsibilities they are often ready for.</t>
  </si>
  <si>
    <t>A great TWS here that demonstrates a genuine desire to learn from others and to perfect your craft. Great job. You are doing wonderful!</t>
  </si>
  <si>
    <t>2020/12/01 14:37:11</t>
  </si>
  <si>
    <t>Did NOT provide: "...an analysis of the post assessment results indicating the percentage of students scoring at an acceptable level, and analysis of two or more subgroups."</t>
  </si>
  <si>
    <t>Recommendations made were appropriate.</t>
  </si>
  <si>
    <t>Lesson plan format aligned with SWOSU's  suggested elementary format.</t>
  </si>
  <si>
    <t>2020/12/07 11:18:05</t>
  </si>
  <si>
    <t>Good description of student and school demographics.</t>
  </si>
  <si>
    <t>Regina provides an introduction to the unit which includes her reasoning of teaching the unit and provides the standards addressed.</t>
  </si>
  <si>
    <t>Regina understands the importance of aligning and varying instructional materials and resources.</t>
  </si>
  <si>
    <t>Regina provided thorough description of the instructional strategies used and demonstrates understanding of the importance of student engagement and assessment.</t>
  </si>
  <si>
    <t>Regina understands the importance of integrating technology into teaching and learning.</t>
  </si>
  <si>
    <t>Regina provided an assessment table, which included pre- and post tests.  The table also provided the students' gains, if applicable, and number of students achieving mastery.</t>
  </si>
  <si>
    <t>Regina explained her classroom management plan and provided how her plan supports student learning.  She understands the importance of providing positive reinforcement.</t>
  </si>
  <si>
    <t>Regina shared recommendations for improvement:  time management and accommodations/modifications.</t>
  </si>
  <si>
    <t>Regina included all components of each lesson plan.  She makes content meaningful and engaging.</t>
  </si>
  <si>
    <t>2020/12/07 14:57:47</t>
  </si>
  <si>
    <t>Knew student demographics for the school and the classroom. Utilized resource educators to help students at diverse levels of learning. Stated the arrangement of the classroom for optimal learning. Discussed procedures of how the students are able to take responsibility for their learning.</t>
  </si>
  <si>
    <t>Developed lessons that built on previous standards and objectives that tied into what was being introduced in new skills.</t>
  </si>
  <si>
    <t>Factors I see are personal experience tying into the lesson planning, engagement, and time management. I would like to see this clearly conveyed.</t>
  </si>
  <si>
    <t>Uses poems and short stories to reiterate ideas and concepts. Uses multiple strategies for fluency, comprehension, and word recognition.</t>
  </si>
  <si>
    <t>Voice speaker and smartboard used for all students and allows for redirection and active engagement.</t>
  </si>
  <si>
    <t>I see two ways assessments helped student growth. Would like to see how feedback was given for students to apply.</t>
  </si>
  <si>
    <t>Adaptions were made for at risk students and gifted students.</t>
  </si>
  <si>
    <t>Procedures that helped the classroom flow well and allowed students to take responsibility for their behaviors and allowed relationships to grow are: Simon says, 1,2,3 strategy, "friends".</t>
  </si>
  <si>
    <t>Would like to see feedback from colleagues mentioned. Areas wanting to improve upon are the access to technology and more hands-on activities.</t>
  </si>
  <si>
    <t>Brief in some areas and would like more details in how students would apply feedback to correct any misconceptions in skills.</t>
  </si>
  <si>
    <t>2020/11/30 21:35:30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</si>
</sst>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8"/>
      <color indexed="12"/>
      <name val="MS Sans Serif"/>
    </font>
    <font>
      <b/>
      <sz val="8"/>
      <name val="MS Sans Serif"/>
    </font>
    <font>
      <b/>
      <i/>
      <sz val="1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s>
  <fills count="2">
    <fill>
      <patternFill patternType="none"/>
    </fill>
    <fill>
      <patternFill patternType="gray125"/>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bottom style="thin">
        <color indexed="64"/>
      </bottom>
      <diagonal/>
    </border>
  </borders>
  <cellStyleXfs count="1">
    <xf numFmtId="0" fontId="0" fillId="0" borderId="0" applyAlignment="0">
      <alignment vertical="top" wrapText="1"/>
      <protection locked="0"/>
    </xf>
  </cellStyleXfs>
  <cellXfs count="70">
    <xf numFmtId="0" fontId="0" fillId="0" borderId="0" xfId="0" applyAlignment="1">
      <alignment vertical="top"/>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left" vertical="top"/>
      <protection hidden="1"/>
    </xf>
    <xf numFmtId="0" fontId="4" fillId="0" borderId="0" xfId="0" applyFont="1" applyAlignment="1" applyProtection="1">
      <alignment horizontal="center" vertical="top"/>
      <protection hidden="1"/>
    </xf>
    <xf numFmtId="0" fontId="6" fillId="0" borderId="0" xfId="0" applyFont="1" applyBorder="1" applyAlignment="1" applyProtection="1">
      <alignment horizontal="center" wrapText="1"/>
      <protection hidden="1"/>
    </xf>
    <xf numFmtId="0" fontId="7" fillId="0" borderId="4" xfId="0" applyFont="1" applyBorder="1" applyAlignment="1" applyProtection="1">
      <alignment horizontal="right" wrapText="1"/>
      <protection hidden="1"/>
    </xf>
    <xf numFmtId="0" fontId="7" fillId="0" borderId="7"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4" xfId="0" applyFont="1" applyBorder="1" applyAlignment="1" applyProtection="1">
      <alignment horizontal="left" wrapText="1"/>
      <protection hidden="1"/>
    </xf>
    <xf numFmtId="0" fontId="6" fillId="0" borderId="6" xfId="0" applyFont="1" applyBorder="1" applyAlignment="1" applyProtection="1">
      <alignment horizontal="right" wrapText="1"/>
      <protection hidden="1"/>
    </xf>
    <xf numFmtId="10" fontId="6" fillId="0" borderId="1" xfId="0" applyNumberFormat="1" applyFont="1" applyBorder="1" applyAlignment="1" applyProtection="1">
      <alignment horizontal="right" wrapText="1"/>
      <protection hidden="1"/>
    </xf>
    <xf numFmtId="0" fontId="7" fillId="0" borderId="9" xfId="0" applyFont="1" applyBorder="1" applyAlignment="1" applyProtection="1">
      <alignment horizontal="center" wrapText="1"/>
      <protection hidden="1"/>
    </xf>
    <xf numFmtId="0" fontId="6" fillId="0" borderId="9" xfId="0" applyFont="1" applyBorder="1" applyAlignment="1" applyProtection="1">
      <alignment horizontal="left" wrapText="1"/>
      <protection hidden="1"/>
    </xf>
    <xf numFmtId="2" fontId="7" fillId="0" borderId="4" xfId="0" applyNumberFormat="1" applyFont="1" applyBorder="1" applyAlignment="1" applyProtection="1">
      <alignment horizontal="center" wrapText="1"/>
      <protection hidden="1"/>
    </xf>
    <xf numFmtId="0" fontId="8" fillId="0" borderId="4" xfId="0" applyFont="1" applyBorder="1" applyAlignment="1" applyProtection="1">
      <alignment horizontal="left" wrapText="1"/>
      <protection hidden="1"/>
    </xf>
    <xf numFmtId="0" fontId="6" fillId="0" borderId="4" xfId="0" applyFont="1" applyBorder="1" applyAlignment="1" applyProtection="1">
      <alignment horizontal="right" wrapText="1"/>
      <protection hidden="1"/>
    </xf>
    <xf numFmtId="10" fontId="6" fillId="0" borderId="4" xfId="0" applyNumberFormat="1" applyFont="1" applyBorder="1" applyAlignment="1" applyProtection="1">
      <alignment horizontal="right" wrapText="1"/>
      <protection hidden="1"/>
    </xf>
    <xf numFmtId="0" fontId="8" fillId="0" borderId="0" xfId="0" applyFont="1" applyBorder="1" applyAlignment="1" applyProtection="1">
      <alignment horizontal="left" wrapText="1"/>
      <protection hidden="1"/>
    </xf>
    <xf numFmtId="0" fontId="6" fillId="0" borderId="0" xfId="0" applyFont="1" applyBorder="1" applyAlignment="1" applyProtection="1">
      <alignment horizontal="right" wrapText="1"/>
      <protection hidden="1"/>
    </xf>
    <xf numFmtId="10" fontId="6" fillId="0" borderId="0" xfId="0" applyNumberFormat="1" applyFont="1" applyBorder="1" applyAlignment="1" applyProtection="1">
      <alignment horizontal="right" wrapText="1"/>
      <protection hidden="1"/>
    </xf>
    <xf numFmtId="0" fontId="5" fillId="0" borderId="0" xfId="0" applyFont="1" applyBorder="1" applyAlignment="1" applyProtection="1">
      <alignment vertical="top"/>
      <protection hidden="1"/>
    </xf>
    <xf numFmtId="0" fontId="6" fillId="0" borderId="10" xfId="0" applyFont="1" applyBorder="1" applyAlignment="1" applyProtection="1">
      <alignment horizontal="right" wrapText="1"/>
      <protection hidden="1"/>
    </xf>
    <xf numFmtId="0" fontId="7" fillId="0" borderId="4" xfId="0" applyFont="1" applyBorder="1" applyAlignment="1" applyProtection="1">
      <alignment horizontal="center" wrapText="1"/>
      <protection hidden="1"/>
    </xf>
    <xf numFmtId="2" fontId="7" fillId="0" borderId="8" xfId="0" applyNumberFormat="1" applyFont="1" applyBorder="1" applyAlignment="1" applyProtection="1">
      <alignment horizontal="center" wrapText="1"/>
      <protection hidden="1"/>
    </xf>
    <xf numFmtId="0" fontId="8" fillId="0" borderId="3" xfId="0" applyFont="1" applyBorder="1" applyAlignment="1" applyProtection="1">
      <alignment horizontal="left" wrapText="1"/>
      <protection hidden="1"/>
    </xf>
    <xf numFmtId="0" fontId="6" fillId="0" borderId="1" xfId="0" applyFont="1" applyBorder="1" applyAlignment="1" applyProtection="1">
      <alignment horizontal="left" wrapText="1"/>
      <protection hidden="1"/>
    </xf>
    <xf numFmtId="0" fontId="6" fillId="0" borderId="11" xfId="0" applyFont="1" applyBorder="1" applyAlignment="1" applyProtection="1">
      <alignment horizontal="right" wrapText="1"/>
      <protection hidden="1"/>
    </xf>
    <xf numFmtId="0" fontId="7" fillId="0" borderId="2" xfId="0" applyFont="1" applyBorder="1" applyAlignment="1" applyProtection="1">
      <alignment horizontal="center" wrapText="1"/>
      <protection hidden="1"/>
    </xf>
    <xf numFmtId="0" fontId="8" fillId="0" borderId="1" xfId="0" applyFont="1" applyBorder="1" applyAlignment="1" applyProtection="1">
      <alignment horizontal="left" wrapText="1"/>
      <protection hidden="1"/>
    </xf>
    <xf numFmtId="2" fontId="4" fillId="0" borderId="4"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0" fontId="0" fillId="0" borderId="0" xfId="0" applyNumberFormat="1" applyAlignment="1" applyProtection="1">
      <alignment horizontal="center" vertical="top" wrapText="1"/>
      <protection hidden="1"/>
    </xf>
    <xf numFmtId="0" fontId="0" fillId="0" borderId="0" xfId="0" applyFont="1" applyAlignment="1" applyProtection="1">
      <alignment horizontal="left"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pplyProtection="1">
      <alignment horizontal="center" vertical="top" wrapText="1"/>
      <protection hidden="1"/>
    </xf>
    <xf numFmtId="0" fontId="0" fillId="0" borderId="0" xfId="0" applyFont="1" applyAlignment="1" applyProtection="1">
      <alignment horizontal="center" vertical="top" wrapText="1"/>
      <protection hidden="1"/>
    </xf>
    <xf numFmtId="0" fontId="0" fillId="0" borderId="0" xfId="0" applyAlignment="1">
      <alignment horizontal="left" vertical="top"/>
      <protection locked="0"/>
    </xf>
    <xf numFmtId="0" fontId="1" fillId="0" borderId="0" xfId="0" applyFont="1" applyAlignment="1">
      <alignment horizontal="left" vertical="top"/>
      <protection locked="0"/>
    </xf>
    <xf numFmtId="0" fontId="0" fillId="0" borderId="0" xfId="0" applyNumberFormat="1" applyAlignment="1">
      <alignment horizontal="right" vertical="top"/>
      <protection locked="0"/>
    </xf>
    <xf numFmtId="0" fontId="6" fillId="0" borderId="12" xfId="0" applyFont="1" applyBorder="1" applyAlignment="1" applyProtection="1">
      <alignment horizontal="left" wrapText="1"/>
      <protection hidden="1"/>
    </xf>
    <xf numFmtId="0" fontId="6" fillId="0" borderId="1" xfId="0" applyFont="1" applyBorder="1" applyAlignment="1" applyProtection="1">
      <alignment horizontal="left" vertical="center" wrapText="1"/>
      <protection hidden="1"/>
    </xf>
    <xf numFmtId="0" fontId="6" fillId="0" borderId="12" xfId="0" applyFont="1" applyBorder="1" applyAlignment="1" applyProtection="1">
      <alignment horizontal="left" vertical="center" wrapText="1"/>
      <protection hidden="1"/>
    </xf>
    <xf numFmtId="0" fontId="2" fillId="0" borderId="0" xfId="0" applyFont="1" applyAlignment="1">
      <alignment horizontal="left" vertical="center"/>
      <protection locked="0"/>
    </xf>
    <xf numFmtId="49" fontId="2" fillId="0" borderId="0" xfId="0" applyNumberFormat="1" applyFont="1" applyAlignment="1">
      <alignment horizontal="left" vertical="center"/>
      <protection locked="0"/>
    </xf>
    <xf numFmtId="0" fontId="2" fillId="0" borderId="0" xfId="0" applyFont="1" applyAlignment="1" applyProtection="1">
      <alignment horizontal="center" vertical="top" wrapText="1"/>
      <protection hidden="1"/>
    </xf>
    <xf numFmtId="49" fontId="9" fillId="0" borderId="0" xfId="0" applyNumberFormat="1" applyFont="1" applyAlignment="1" applyProtection="1">
      <alignment horizontal="center" wrapText="1"/>
      <protection hidden="1"/>
    </xf>
    <xf numFmtId="0" fontId="9" fillId="0" borderId="0" xfId="0" applyFont="1" applyAlignment="1" applyProtection="1">
      <alignment horizontal="center" wrapText="1"/>
      <protection hidden="1"/>
    </xf>
    <xf numFmtId="0" fontId="0" fillId="0" borderId="0" xfId="0" applyAlignment="1" applyProtection="1">
      <alignment horizontal="center" vertical="top" wrapText="1"/>
      <protection hidden="1"/>
    </xf>
    <xf numFmtId="0" fontId="0" fillId="0" borderId="0" xfId="0" applyAlignment="1" applyProtection="1">
      <alignment horizontal="center" vertical="top" wrapText="1"/>
      <protection hidden="1"/>
    </xf>
    <xf numFmtId="0" fontId="6" fillId="0" borderId="4" xfId="0" applyFont="1" applyBorder="1" applyAlignment="1" applyProtection="1">
      <alignment horizontal="left" vertical="center" wrapText="1"/>
      <protection hidden="1"/>
    </xf>
    <xf numFmtId="0" fontId="7" fillId="0" borderId="16" xfId="0" applyFont="1" applyBorder="1" applyAlignment="1" applyProtection="1">
      <alignment horizontal="center" wrapText="1"/>
      <protection hidden="1"/>
    </xf>
    <xf numFmtId="0" fontId="4" fillId="0" borderId="14" xfId="0" applyFont="1" applyBorder="1" applyAlignment="1" applyProtection="1">
      <alignment horizontal="left" vertical="top"/>
      <protection hidden="1"/>
    </xf>
    <xf numFmtId="0" fontId="4" fillId="0" borderId="15" xfId="0" applyFont="1" applyBorder="1" applyAlignment="1" applyProtection="1">
      <alignment horizontal="left" vertical="top"/>
      <protection hidden="1"/>
    </xf>
    <xf numFmtId="0" fontId="4" fillId="0" borderId="12" xfId="0" applyFont="1" applyBorder="1" applyAlignment="1" applyProtection="1">
      <alignment horizontal="left" vertical="top"/>
      <protection hidden="1"/>
    </xf>
    <xf numFmtId="0" fontId="7" fillId="0" borderId="2" xfId="0" applyFont="1" applyBorder="1" applyAlignment="1">
      <alignment horizontal="left" vertical="top" wrapText="1"/>
      <protection locked="0"/>
    </xf>
    <xf numFmtId="0" fontId="7" fillId="0" borderId="3" xfId="0" applyFont="1" applyBorder="1" applyAlignment="1">
      <alignment horizontal="left" vertical="top" wrapText="1"/>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7" fillId="0" borderId="5"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0" fillId="0" borderId="9" xfId="0" applyBorder="1" applyAlignment="1" applyProtection="1">
      <alignment vertical="top" wrapText="1"/>
      <protection hidden="1"/>
    </xf>
    <xf numFmtId="0" fontId="7" fillId="0" borderId="13" xfId="0" applyFont="1" applyBorder="1" applyAlignment="1" applyProtection="1">
      <alignment vertical="top" wrapText="1"/>
      <protection hidden="1"/>
    </xf>
    <xf numFmtId="0" fontId="0" fillId="0" borderId="8" xfId="0" applyBorder="1" applyAlignment="1">
      <alignment vertical="top" wrapText="1"/>
      <protection locked="0"/>
    </xf>
    <xf numFmtId="0" fontId="0" fillId="0" borderId="0" xfId="0" applyAlignment="1" applyProtection="1">
      <alignment horizontal="center" vertical="top" wrapText="1"/>
      <protection hidden="1"/>
    </xf>
    <xf numFmtId="0" fontId="3" fillId="0" borderId="0" xfId="0" applyFont="1" applyAlignment="1" applyProtection="1">
      <alignment horizontal="center" vertical="top" wrapText="1"/>
      <protection hidden="1"/>
    </xf>
    <xf numFmtId="0" fontId="4" fillId="0" borderId="0" xfId="0" applyFont="1"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2"/>
  <sheetViews>
    <sheetView tabSelected="1" view="pageLayout" topLeftCell="A31" zoomScaleNormal="100" workbookViewId="0">
      <selection activeCell="C40" sqref="C40"/>
    </sheetView>
  </sheetViews>
  <sheetFormatPr defaultColWidth="9.28515625" defaultRowHeight="14.4" x14ac:dyDescent="0.2"/>
  <cols>
    <col min="1" max="1" width="20.85546875" style="7" customWidth="1"/>
    <col min="2" max="2" width="75" style="7" customWidth="1"/>
    <col min="3" max="3" width="7.140625" style="7" bestFit="1" customWidth="1"/>
    <col min="4" max="4" width="10.85546875" style="7" customWidth="1"/>
    <col min="5" max="5" width="8.42578125" style="7" customWidth="1"/>
    <col min="6" max="16384" width="9.28515625" style="7"/>
  </cols>
  <sheetData>
    <row r="1" spans="1:13" s="2" customFormat="1" x14ac:dyDescent="0.2">
      <c r="A1" s="59" t="s">
        <v>5</v>
      </c>
      <c r="B1" s="60"/>
      <c r="C1" s="60"/>
      <c r="D1" s="60"/>
      <c r="E1" s="1"/>
      <c r="F1" s="1"/>
      <c r="G1" s="1"/>
      <c r="H1" s="1"/>
      <c r="I1" s="1"/>
      <c r="J1" s="1"/>
      <c r="K1" s="1"/>
      <c r="L1" s="1"/>
      <c r="M1" s="1"/>
    </row>
    <row r="2" spans="1:13" s="2" customFormat="1" x14ac:dyDescent="0.2">
      <c r="A2" s="61" t="s">
        <v>6</v>
      </c>
      <c r="B2" s="60"/>
      <c r="C2" s="60"/>
      <c r="D2" s="60"/>
      <c r="E2" s="3"/>
      <c r="F2" s="3"/>
      <c r="G2" s="3"/>
      <c r="H2" s="3"/>
      <c r="I2" s="3"/>
      <c r="J2" s="3"/>
      <c r="K2" s="3"/>
      <c r="L2" s="3"/>
      <c r="M2" s="3"/>
    </row>
    <row r="3" spans="1:13" s="2" customFormat="1" x14ac:dyDescent="0.2">
      <c r="A3" s="59" t="s">
        <v>43</v>
      </c>
      <c r="B3" s="60"/>
      <c r="C3" s="60"/>
      <c r="D3" s="60"/>
      <c r="E3" s="1"/>
      <c r="F3" s="1"/>
      <c r="G3" s="1"/>
      <c r="H3" s="1"/>
      <c r="I3" s="1"/>
      <c r="J3" s="1"/>
      <c r="K3" s="1"/>
      <c r="L3" s="1"/>
      <c r="M3" s="1"/>
    </row>
    <row r="4" spans="1:13" s="2" customFormat="1" x14ac:dyDescent="0.2">
      <c r="A4" s="61" t="s">
        <v>13</v>
      </c>
      <c r="B4" s="60"/>
      <c r="C4" s="60"/>
      <c r="D4" s="60"/>
      <c r="E4" s="3"/>
      <c r="F4" s="3"/>
      <c r="G4" s="3"/>
      <c r="H4" s="3"/>
      <c r="I4" s="3"/>
      <c r="J4" s="3"/>
      <c r="K4" s="3"/>
      <c r="L4" s="3"/>
      <c r="M4" s="3"/>
    </row>
    <row r="5" spans="1:13" hidden="1" x14ac:dyDescent="0.2"/>
    <row r="6" spans="1:13" ht="15" customHeight="1" x14ac:dyDescent="0.3">
      <c r="A6" s="4"/>
      <c r="B6" s="4"/>
      <c r="C6" s="5" t="s">
        <v>7</v>
      </c>
      <c r="D6" s="6" t="s">
        <v>8</v>
      </c>
    </row>
    <row r="7" spans="1:13" ht="187.2" x14ac:dyDescent="0.3">
      <c r="A7" s="57" t="s">
        <v>44</v>
      </c>
      <c r="B7" s="42" t="s">
        <v>45</v>
      </c>
      <c r="C7" s="9">
        <f>IFERROR(COUNTIF(Textual!$F$6:$F$504,2),"")</f>
        <v>6</v>
      </c>
      <c r="D7" s="10">
        <f>IFERROR(C7/$C$10,"")</f>
        <v>0.8571428571428571</v>
      </c>
    </row>
    <row r="8" spans="1:13" ht="158.4" x14ac:dyDescent="0.3">
      <c r="A8" s="58"/>
      <c r="B8" s="44" t="s">
        <v>46</v>
      </c>
      <c r="C8" s="9">
        <f>IFERROR(COUNTIF(Textual!$F$6:$F$504,1),"")</f>
        <v>1</v>
      </c>
      <c r="D8" s="10">
        <f t="shared" ref="D8:D9" si="0">IFERROR(C8/$C$10,"")</f>
        <v>0.14285714285714285</v>
      </c>
    </row>
    <row r="9" spans="1:13" ht="144" x14ac:dyDescent="0.3">
      <c r="A9" s="11" t="s">
        <v>3</v>
      </c>
      <c r="B9" s="12" t="s">
        <v>47</v>
      </c>
      <c r="C9" s="9">
        <f>IFERROR(COUNTIF(Textual!$F$6:$F$504,0),"")</f>
        <v>0</v>
      </c>
      <c r="D9" s="10">
        <f t="shared" si="0"/>
        <v>0</v>
      </c>
    </row>
    <row r="10" spans="1:13" x14ac:dyDescent="0.3">
      <c r="A10" s="13">
        <f>SUM(C7*2+C8*1+C9*0)/C10</f>
        <v>1.8571428571428572</v>
      </c>
      <c r="B10" s="14" t="s">
        <v>9</v>
      </c>
      <c r="C10" s="15">
        <f>SUM(C7:C9)</f>
        <v>7</v>
      </c>
      <c r="D10" s="16">
        <f>SUM(D7:D9)</f>
        <v>1</v>
      </c>
    </row>
    <row r="11" spans="1:13" s="20" customFormat="1" x14ac:dyDescent="0.3">
      <c r="A11" s="4"/>
      <c r="B11" s="17"/>
      <c r="C11" s="18"/>
      <c r="D11" s="19"/>
    </row>
    <row r="12" spans="1:13" ht="230.4" x14ac:dyDescent="0.3">
      <c r="A12" s="65" t="s">
        <v>48</v>
      </c>
      <c r="B12" s="52" t="s">
        <v>49</v>
      </c>
      <c r="C12" s="21">
        <f>IFERROR(COUNTIF(Textual!$H$6:$H$504,2),"")</f>
        <v>6</v>
      </c>
      <c r="D12" s="10">
        <f>IFERROR(C12/$C$15,"")</f>
        <v>0.8571428571428571</v>
      </c>
    </row>
    <row r="13" spans="1:13" ht="187.2" x14ac:dyDescent="0.3">
      <c r="A13" s="66"/>
      <c r="B13" s="8" t="s">
        <v>50</v>
      </c>
      <c r="C13" s="21">
        <f>IFERROR(COUNTIF(Textual!$H$6:$H$504,1),"")</f>
        <v>1</v>
      </c>
      <c r="D13" s="10">
        <f t="shared" ref="D13:D14" si="1">IFERROR(C13/$C$15,"")</f>
        <v>0.14285714285714285</v>
      </c>
    </row>
    <row r="14" spans="1:13" ht="201.6" x14ac:dyDescent="0.3">
      <c r="A14" s="22" t="s">
        <v>3</v>
      </c>
      <c r="B14" s="8" t="s">
        <v>51</v>
      </c>
      <c r="C14" s="21">
        <f>IFERROR(COUNTIF(Textual!$H$6:$H$504,0),"")</f>
        <v>0</v>
      </c>
      <c r="D14" s="10">
        <f t="shared" si="1"/>
        <v>0</v>
      </c>
    </row>
    <row r="15" spans="1:13" x14ac:dyDescent="0.3">
      <c r="A15" s="23">
        <f>SUM(C12*2+C13*1+C14*0)/C15</f>
        <v>1.8571428571428572</v>
      </c>
      <c r="B15" s="24" t="s">
        <v>9</v>
      </c>
      <c r="C15" s="15">
        <f>SUM(C12:C14)</f>
        <v>7</v>
      </c>
      <c r="D15" s="16">
        <f>SUM(D12:D14)</f>
        <v>1</v>
      </c>
    </row>
    <row r="16" spans="1:13" s="20" customFormat="1" x14ac:dyDescent="0.3">
      <c r="A16" s="4"/>
      <c r="B16" s="17"/>
      <c r="C16" s="18"/>
      <c r="D16" s="19"/>
    </row>
    <row r="17" spans="1:4" ht="100.8" x14ac:dyDescent="0.3">
      <c r="A17" s="62" t="s">
        <v>52</v>
      </c>
      <c r="B17" s="25" t="s">
        <v>53</v>
      </c>
      <c r="C17" s="26">
        <f>IFERROR(COUNTIF(Textual!$J$6:$J$504,2),"")</f>
        <v>5</v>
      </c>
      <c r="D17" s="10">
        <f>IFERROR(C17/$C$20,"")</f>
        <v>0.7142857142857143</v>
      </c>
    </row>
    <row r="18" spans="1:4" ht="86.4" x14ac:dyDescent="0.3">
      <c r="A18" s="64"/>
      <c r="B18" s="25" t="s">
        <v>54</v>
      </c>
      <c r="C18" s="26">
        <f>IFERROR(COUNTIF(Textual!$J$6:$J$504,1),"")</f>
        <v>2</v>
      </c>
      <c r="D18" s="10">
        <f t="shared" ref="D18:D19" si="2">IFERROR(C18/$C$20,"")</f>
        <v>0.2857142857142857</v>
      </c>
    </row>
    <row r="19" spans="1:4" ht="86.4" x14ac:dyDescent="0.3">
      <c r="A19" s="53" t="s">
        <v>3</v>
      </c>
      <c r="B19" s="25" t="s">
        <v>55</v>
      </c>
      <c r="C19" s="26">
        <f>IFERROR(COUNTIF(Textual!$J$6:$J$504,0),"")</f>
        <v>0</v>
      </c>
      <c r="D19" s="10">
        <f t="shared" si="2"/>
        <v>0</v>
      </c>
    </row>
    <row r="20" spans="1:4" x14ac:dyDescent="0.3">
      <c r="A20" s="13">
        <f>SUM(C17*2+C18*1+C19*0)/C20</f>
        <v>1.7142857142857142</v>
      </c>
      <c r="B20" s="28" t="s">
        <v>9</v>
      </c>
      <c r="C20" s="15">
        <f>SUM(C17:C19)</f>
        <v>7</v>
      </c>
      <c r="D20" s="16">
        <f>SUM(D17:D19)</f>
        <v>1</v>
      </c>
    </row>
    <row r="21" spans="1:4" s="20" customFormat="1" x14ac:dyDescent="0.3">
      <c r="A21" s="4"/>
      <c r="B21" s="17"/>
      <c r="C21" s="18"/>
      <c r="D21" s="19"/>
    </row>
    <row r="22" spans="1:4" ht="129.6" x14ac:dyDescent="0.3">
      <c r="A22" s="62" t="s">
        <v>56</v>
      </c>
      <c r="B22" s="43" t="s">
        <v>57</v>
      </c>
      <c r="C22" s="26">
        <f>IFERROR(COUNTIF(Textual!$L$6:$L$504,2),"")</f>
        <v>7</v>
      </c>
      <c r="D22" s="10">
        <f>IFERROR(C22/$C$25,"")</f>
        <v>1</v>
      </c>
    </row>
    <row r="23" spans="1:4" ht="100.8" x14ac:dyDescent="0.3">
      <c r="A23" s="64"/>
      <c r="B23" s="43" t="s">
        <v>58</v>
      </c>
      <c r="C23" s="26">
        <f>IFERROR(COUNTIF(Textual!$L$6:$L$504,1),"")</f>
        <v>0</v>
      </c>
      <c r="D23" s="10">
        <f t="shared" ref="D23:D24" si="3">IFERROR(C23/$C$25,"")</f>
        <v>0</v>
      </c>
    </row>
    <row r="24" spans="1:4" ht="86.4" x14ac:dyDescent="0.3">
      <c r="A24" s="53" t="s">
        <v>3</v>
      </c>
      <c r="B24" s="25" t="s">
        <v>59</v>
      </c>
      <c r="C24" s="26">
        <f>IFERROR(COUNTIF(Textual!$L$6:$L$504,0),"")</f>
        <v>0</v>
      </c>
      <c r="D24" s="10">
        <f t="shared" si="3"/>
        <v>0</v>
      </c>
    </row>
    <row r="25" spans="1:4" x14ac:dyDescent="0.3">
      <c r="A25" s="13">
        <f>SUM(C22*2+C23*1+C24*0)/C25</f>
        <v>2</v>
      </c>
      <c r="B25" s="28" t="s">
        <v>9</v>
      </c>
      <c r="C25" s="15">
        <f>SUM(C22:C24)</f>
        <v>7</v>
      </c>
      <c r="D25" s="16">
        <f>SUM(D22:D24)</f>
        <v>1</v>
      </c>
    </row>
    <row r="26" spans="1:4" ht="15" customHeight="1" x14ac:dyDescent="0.3">
      <c r="A26" s="4"/>
      <c r="B26" s="4"/>
      <c r="C26" s="5" t="s">
        <v>7</v>
      </c>
      <c r="D26" s="6" t="s">
        <v>8</v>
      </c>
    </row>
    <row r="27" spans="1:4" ht="129.6" x14ac:dyDescent="0.3">
      <c r="A27" s="62" t="s">
        <v>60</v>
      </c>
      <c r="B27" s="43" t="s">
        <v>61</v>
      </c>
      <c r="C27" s="9">
        <f>IFERROR(COUNTIF(Textual!$N$6:$N$504,2),"")</f>
        <v>7</v>
      </c>
      <c r="D27" s="10">
        <f>IFERROR(C27/$C$30,"")</f>
        <v>1</v>
      </c>
    </row>
    <row r="28" spans="1:4" ht="97.5" customHeight="1" x14ac:dyDescent="0.3">
      <c r="A28" s="64"/>
      <c r="B28" s="43" t="s">
        <v>62</v>
      </c>
      <c r="C28" s="9">
        <f>IFERROR(COUNTIF(Textual!$N$6:$N$504,1),"")</f>
        <v>0</v>
      </c>
      <c r="D28" s="10">
        <f t="shared" ref="D28:D29" si="4">IFERROR(C28/$C$30,"")</f>
        <v>0</v>
      </c>
    </row>
    <row r="29" spans="1:4" ht="115.2" x14ac:dyDescent="0.3">
      <c r="A29" s="53" t="s">
        <v>3</v>
      </c>
      <c r="B29" s="25" t="s">
        <v>63</v>
      </c>
      <c r="C29" s="9">
        <f>IFERROR(COUNTIF(Textual!$N$6:$N$504,0),"")</f>
        <v>0</v>
      </c>
      <c r="D29" s="10">
        <f t="shared" si="4"/>
        <v>0</v>
      </c>
    </row>
    <row r="30" spans="1:4" x14ac:dyDescent="0.3">
      <c r="A30" s="13">
        <f>SUM(C27*2+C28*1+C29*0)/C30</f>
        <v>2</v>
      </c>
      <c r="B30" s="28" t="s">
        <v>9</v>
      </c>
      <c r="C30" s="15">
        <f>SUM(C27:C29)</f>
        <v>7</v>
      </c>
      <c r="D30" s="16">
        <f>SUM(D27:D29)</f>
        <v>1</v>
      </c>
    </row>
    <row r="31" spans="1:4" s="20" customFormat="1" x14ac:dyDescent="0.3">
      <c r="A31" s="4"/>
      <c r="B31" s="17"/>
      <c r="C31" s="18"/>
      <c r="D31" s="19"/>
    </row>
    <row r="32" spans="1:4" ht="288" x14ac:dyDescent="0.3">
      <c r="A32" s="62" t="s">
        <v>64</v>
      </c>
      <c r="B32" s="25" t="s">
        <v>65</v>
      </c>
      <c r="C32" s="26">
        <f>IFERROR(COUNTIF(Textual!$P$6:$P$504,2),"")</f>
        <v>3</v>
      </c>
      <c r="D32" s="10">
        <f>IFERROR(C32/$C$35,"")</f>
        <v>0.42857142857142855</v>
      </c>
    </row>
    <row r="33" spans="1:4" ht="201.6" x14ac:dyDescent="0.3">
      <c r="A33" s="63"/>
      <c r="B33" s="43" t="s">
        <v>66</v>
      </c>
      <c r="C33" s="26">
        <f>IFERROR(COUNTIF(Textual!$P$6:$P$504,1),"")</f>
        <v>4</v>
      </c>
      <c r="D33" s="10">
        <f t="shared" ref="D33:D34" si="5">IFERROR(C33/$C$35,"")</f>
        <v>0.5714285714285714</v>
      </c>
    </row>
    <row r="34" spans="1:4" ht="187.2" x14ac:dyDescent="0.3">
      <c r="A34" s="27" t="s">
        <v>3</v>
      </c>
      <c r="B34" s="25" t="s">
        <v>67</v>
      </c>
      <c r="C34" s="26">
        <f>IFERROR(COUNTIF(Textual!$P$6:$P$504,0),"")</f>
        <v>0</v>
      </c>
      <c r="D34" s="10">
        <f t="shared" si="5"/>
        <v>0</v>
      </c>
    </row>
    <row r="35" spans="1:4" x14ac:dyDescent="0.3">
      <c r="A35" s="13">
        <f>SUM(C32*2+C33*1+C34*0)/C35</f>
        <v>1.4285714285714286</v>
      </c>
      <c r="B35" s="28" t="s">
        <v>9</v>
      </c>
      <c r="C35" s="15">
        <f>SUM(C32:C34)</f>
        <v>7</v>
      </c>
      <c r="D35" s="16">
        <f>SUM(D32:D34)</f>
        <v>1</v>
      </c>
    </row>
    <row r="36" spans="1:4" s="20" customFormat="1" x14ac:dyDescent="0.3">
      <c r="A36" s="4"/>
      <c r="B36" s="17"/>
      <c r="C36" s="18"/>
      <c r="D36" s="19"/>
    </row>
    <row r="37" spans="1:4" ht="129.6" x14ac:dyDescent="0.3">
      <c r="A37" s="62" t="s">
        <v>68</v>
      </c>
      <c r="B37" s="25" t="s">
        <v>69</v>
      </c>
      <c r="C37" s="26">
        <f>IFERROR(COUNTIF(Textual!$R$6:$R$504,2),"")</f>
        <v>7</v>
      </c>
      <c r="D37" s="10">
        <f>IFERROR(C37/$C$40,"")</f>
        <v>1</v>
      </c>
    </row>
    <row r="38" spans="1:4" ht="115.2" x14ac:dyDescent="0.3">
      <c r="A38" s="64"/>
      <c r="B38" s="25" t="s">
        <v>70</v>
      </c>
      <c r="C38" s="9">
        <f>IFERROR(COUNTIF(Textual!$R$10:$R$18,1),"")</f>
        <v>0</v>
      </c>
      <c r="D38" s="10">
        <f t="shared" ref="D38:D39" si="6">IFERROR(C38/$C$40,"")</f>
        <v>0</v>
      </c>
    </row>
    <row r="39" spans="1:4" ht="115.2" x14ac:dyDescent="0.3">
      <c r="A39" s="53" t="s">
        <v>3</v>
      </c>
      <c r="B39" s="25" t="s">
        <v>71</v>
      </c>
      <c r="C39" s="9">
        <f>IFERROR(COUNTIF(Textual!$R$10:$R$18,0),"")</f>
        <v>0</v>
      </c>
      <c r="D39" s="10">
        <f t="shared" si="6"/>
        <v>0</v>
      </c>
    </row>
    <row r="40" spans="1:4" x14ac:dyDescent="0.3">
      <c r="A40" s="13">
        <f>SUM(C37*2+C38*1+C39*0)/C40</f>
        <v>2</v>
      </c>
      <c r="B40" s="28" t="s">
        <v>9</v>
      </c>
      <c r="C40" s="15">
        <f>SUM(C37:C39)</f>
        <v>7</v>
      </c>
      <c r="D40" s="16">
        <f>SUM(D37:D39)</f>
        <v>1</v>
      </c>
    </row>
    <row r="41" spans="1:4" s="20" customFormat="1" x14ac:dyDescent="0.3">
      <c r="A41" s="4"/>
      <c r="B41" s="17"/>
      <c r="C41" s="18"/>
      <c r="D41" s="19"/>
    </row>
    <row r="42" spans="1:4" ht="158.4" x14ac:dyDescent="0.3">
      <c r="A42" s="62" t="s">
        <v>72</v>
      </c>
      <c r="B42" s="25" t="s">
        <v>73</v>
      </c>
      <c r="C42" s="26">
        <f>IFERROR(COUNTIF(Textual!$T$6:$T$504,2),"")</f>
        <v>6</v>
      </c>
      <c r="D42" s="10">
        <f>IFERROR(C42/$C$45,"")</f>
        <v>0.8571428571428571</v>
      </c>
    </row>
    <row r="43" spans="1:4" ht="129.6" x14ac:dyDescent="0.3">
      <c r="A43" s="63"/>
      <c r="B43" s="25" t="s">
        <v>74</v>
      </c>
      <c r="C43" s="26">
        <f>IFERROR(COUNTIF(Textual!$T$6:$T$504,1),"")</f>
        <v>1</v>
      </c>
      <c r="D43" s="10">
        <f t="shared" ref="D43:D44" si="7">IFERROR(C43/$C$45,"")</f>
        <v>0.14285714285714285</v>
      </c>
    </row>
    <row r="44" spans="1:4" ht="144" x14ac:dyDescent="0.3">
      <c r="A44" s="27" t="s">
        <v>3</v>
      </c>
      <c r="B44" s="25" t="s">
        <v>75</v>
      </c>
      <c r="C44" s="26">
        <f>IFERROR(COUNTIF(Textual!$T$6:$T$504,0),"")</f>
        <v>0</v>
      </c>
      <c r="D44" s="10">
        <f t="shared" si="7"/>
        <v>0</v>
      </c>
    </row>
    <row r="45" spans="1:4" x14ac:dyDescent="0.3">
      <c r="A45" s="13">
        <f>SUM(C42*2+C43*1+C44*0)/C45</f>
        <v>1.8571428571428572</v>
      </c>
      <c r="B45" s="28" t="s">
        <v>9</v>
      </c>
      <c r="C45" s="15">
        <f>SUM(C42:C44)</f>
        <v>7</v>
      </c>
      <c r="D45" s="16">
        <f>SUM(D42:D44)</f>
        <v>1</v>
      </c>
    </row>
    <row r="46" spans="1:4" ht="15" customHeight="1" x14ac:dyDescent="0.3">
      <c r="A46" s="4"/>
      <c r="B46" s="4"/>
      <c r="C46" s="5" t="s">
        <v>7</v>
      </c>
      <c r="D46" s="6" t="s">
        <v>8</v>
      </c>
    </row>
    <row r="47" spans="1:4" ht="144" x14ac:dyDescent="0.3">
      <c r="A47" s="62" t="s">
        <v>76</v>
      </c>
      <c r="B47" s="25" t="s">
        <v>77</v>
      </c>
      <c r="C47" s="9">
        <f>IFERROR(COUNTIF(Textual!$V$6:$V$504,2),"")</f>
        <v>6</v>
      </c>
      <c r="D47" s="10">
        <f>IFERROR(C47/$C$50,"")</f>
        <v>0.8571428571428571</v>
      </c>
    </row>
    <row r="48" spans="1:4" ht="115.2" x14ac:dyDescent="0.3">
      <c r="A48" s="63"/>
      <c r="B48" s="25" t="s">
        <v>78</v>
      </c>
      <c r="C48" s="9">
        <f>IFERROR(COUNTIF(Textual!$V$6:$V$504,1),"")</f>
        <v>1</v>
      </c>
      <c r="D48" s="10">
        <f t="shared" ref="D48:D49" si="8">IFERROR(C48/$C$50,"")</f>
        <v>0.14285714285714285</v>
      </c>
    </row>
    <row r="49" spans="1:4" ht="100.8" x14ac:dyDescent="0.3">
      <c r="A49" s="27" t="s">
        <v>3</v>
      </c>
      <c r="B49" s="25" t="s">
        <v>79</v>
      </c>
      <c r="C49" s="9">
        <f>IFERROR(COUNTIF(Textual!$V$6:$V$504,0),"")</f>
        <v>0</v>
      </c>
      <c r="D49" s="10">
        <f t="shared" si="8"/>
        <v>0</v>
      </c>
    </row>
    <row r="50" spans="1:4" x14ac:dyDescent="0.3">
      <c r="A50" s="13">
        <f>SUM(C47*2+C48*1+C49*0)/C50</f>
        <v>1.8571428571428572</v>
      </c>
      <c r="B50" s="28" t="s">
        <v>9</v>
      </c>
      <c r="C50" s="15">
        <f>SUM(C47:C49)</f>
        <v>7</v>
      </c>
      <c r="D50" s="16">
        <f>SUM(D47:D49)</f>
        <v>1</v>
      </c>
    </row>
    <row r="51" spans="1:4" s="20" customFormat="1" x14ac:dyDescent="0.3">
      <c r="A51" s="4"/>
      <c r="B51" s="17"/>
      <c r="C51" s="18"/>
      <c r="D51" s="19"/>
    </row>
    <row r="52" spans="1:4" ht="230.4" x14ac:dyDescent="0.3">
      <c r="A52" s="62" t="s">
        <v>80</v>
      </c>
      <c r="B52" s="25" t="s">
        <v>81</v>
      </c>
      <c r="C52" s="26">
        <f>IFERROR(COUNTIF(Textual!$X$6:$X$504,2),"")</f>
        <v>5</v>
      </c>
      <c r="D52" s="10">
        <f>IFERROR(C52/$C$55,"")</f>
        <v>0.7142857142857143</v>
      </c>
    </row>
    <row r="53" spans="1:4" ht="201.6" x14ac:dyDescent="0.3">
      <c r="A53" s="63"/>
      <c r="B53" s="25" t="s">
        <v>82</v>
      </c>
      <c r="C53" s="26">
        <f>IFERROR(COUNTIF(Textual!$X$6:$X$504,1),"")</f>
        <v>2</v>
      </c>
      <c r="D53" s="10">
        <f t="shared" ref="D53:D54" si="9">IFERROR(C53/$C$55,"")</f>
        <v>0.2857142857142857</v>
      </c>
    </row>
    <row r="54" spans="1:4" ht="201.6" x14ac:dyDescent="0.3">
      <c r="A54" s="27" t="s">
        <v>3</v>
      </c>
      <c r="B54" s="25" t="s">
        <v>83</v>
      </c>
      <c r="C54" s="26">
        <f>IFERROR(COUNTIF(Textual!$X$6:$X$504,0),"")</f>
        <v>0</v>
      </c>
      <c r="D54" s="10">
        <f t="shared" si="9"/>
        <v>0</v>
      </c>
    </row>
    <row r="55" spans="1:4" x14ac:dyDescent="0.3">
      <c r="A55" s="13">
        <f>SUM(C52*2+C53*1+C54*0)/C55</f>
        <v>1.7142857142857142</v>
      </c>
      <c r="B55" s="28" t="s">
        <v>9</v>
      </c>
      <c r="C55" s="15">
        <f>SUM(C52:C54)</f>
        <v>7</v>
      </c>
      <c r="D55" s="16">
        <f>SUM(D52:D54)</f>
        <v>1</v>
      </c>
    </row>
    <row r="56" spans="1:4" s="20" customFormat="1" x14ac:dyDescent="0.3">
      <c r="A56" s="4"/>
      <c r="B56" s="17"/>
      <c r="C56" s="18"/>
      <c r="D56" s="19"/>
    </row>
    <row r="57" spans="1:4" ht="28.8" x14ac:dyDescent="0.3">
      <c r="A57" s="62" t="s">
        <v>0</v>
      </c>
      <c r="B57" s="25" t="s">
        <v>10</v>
      </c>
      <c r="C57" s="26">
        <f>IFERROR(COUNTIF(Textual!$Z$6:$Z$504,2),"")</f>
        <v>6</v>
      </c>
      <c r="D57" s="10">
        <f>IFERROR(C57/$C$60,"")</f>
        <v>0.8571428571428571</v>
      </c>
    </row>
    <row r="58" spans="1:4" ht="28.8" x14ac:dyDescent="0.3">
      <c r="A58" s="63"/>
      <c r="B58" s="25" t="s">
        <v>11</v>
      </c>
      <c r="C58" s="26">
        <f>IFERROR(COUNTIF(Textual!$Z$6:$Z$504,1),"")</f>
        <v>1</v>
      </c>
      <c r="D58" s="10">
        <f t="shared" ref="D58:D59" si="10">IFERROR(C58/$C$60,"")</f>
        <v>0.14285714285714285</v>
      </c>
    </row>
    <row r="59" spans="1:4" ht="28.8" x14ac:dyDescent="0.3">
      <c r="A59" s="27" t="s">
        <v>3</v>
      </c>
      <c r="B59" s="25" t="s">
        <v>12</v>
      </c>
      <c r="C59" s="26">
        <f>IFERROR(COUNTIF(Textual!$Z$6:$Z$504,0),"")</f>
        <v>0</v>
      </c>
      <c r="D59" s="10">
        <f t="shared" si="10"/>
        <v>0</v>
      </c>
    </row>
    <row r="60" spans="1:4" x14ac:dyDescent="0.3">
      <c r="A60" s="13">
        <f>SUM(C57*2+C58*1+C59*0)/C60</f>
        <v>1.8571428571428572</v>
      </c>
      <c r="B60" s="28" t="s">
        <v>9</v>
      </c>
      <c r="C60" s="15">
        <f>SUM(C57:C59)</f>
        <v>7</v>
      </c>
      <c r="D60" s="16">
        <f>SUM(D57:D59)</f>
        <v>1</v>
      </c>
    </row>
    <row r="62" spans="1:4" x14ac:dyDescent="0.2">
      <c r="A62" s="29">
        <f>SUM(A60,A55,A50,A45,A40,A35,A30,A25,A20,A15,A10)</f>
        <v>20.142857142857146</v>
      </c>
      <c r="B62" s="54" t="s">
        <v>42</v>
      </c>
      <c r="C62" s="55"/>
      <c r="D62" s="56"/>
    </row>
  </sheetData>
  <sheetProtection sheet="1" objects="1" scenarios="1"/>
  <mergeCells count="16">
    <mergeCell ref="B62:D62"/>
    <mergeCell ref="A7:A8"/>
    <mergeCell ref="A1:D1"/>
    <mergeCell ref="A2:D2"/>
    <mergeCell ref="A3:D3"/>
    <mergeCell ref="A4:D4"/>
    <mergeCell ref="A57:A58"/>
    <mergeCell ref="A52:A53"/>
    <mergeCell ref="A47:A48"/>
    <mergeCell ref="A42:A43"/>
    <mergeCell ref="A37:A38"/>
    <mergeCell ref="A32:A33"/>
    <mergeCell ref="A27:A28"/>
    <mergeCell ref="A22:A23"/>
    <mergeCell ref="A17:A18"/>
    <mergeCell ref="A12:A13"/>
  </mergeCells>
  <pageMargins left="0.5" right="0.5" top="0.5" bottom="0.5" header="0.3" footer="0.3"/>
  <pageSetup orientation="portrait" r:id="rId1"/>
  <rowBreaks count="7" manualBreakCount="7">
    <brk id="15" max="16383" man="1"/>
    <brk id="25" max="16383" man="1"/>
    <brk id="30" max="16383" man="1"/>
    <brk id="40" max="16383" man="1"/>
    <brk id="45" max="16383" man="1"/>
    <brk id="50" max="16383" man="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5990-94AC-47FB-B47F-BC92F923C115}">
  <dimension ref="A1:AC12"/>
  <sheetViews>
    <sheetView workbookViewId="0">
      <selection activeCell="E6" sqref="E6"/>
    </sheetView>
  </sheetViews>
  <sheetFormatPr defaultRowHeight="10.199999999999999" x14ac:dyDescent="0.2"/>
  <cols>
    <col min="1" max="1" width="4" customWidth="1"/>
    <col min="2" max="2" width="10.140625" bestFit="1" customWidth="1"/>
    <col min="3" max="3" width="12.28515625" bestFit="1" customWidth="1"/>
    <col min="4" max="4" width="13.7109375" bestFit="1" customWidth="1"/>
    <col min="5" max="5" width="13" bestFit="1" customWidth="1"/>
    <col min="27" max="27" width="9.7109375" bestFit="1" customWidth="1"/>
  </cols>
  <sheetData>
    <row r="1" spans="1:29" s="2" customFormat="1" ht="14.4" x14ac:dyDescent="0.2">
      <c r="A1" s="59" t="s">
        <v>5</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row>
    <row r="2" spans="1:29" s="2" customFormat="1" ht="14.4" x14ac:dyDescent="0.2">
      <c r="A2" s="61" t="s">
        <v>6</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row>
    <row r="3" spans="1:29" s="2" customFormat="1" ht="14.4" x14ac:dyDescent="0.2">
      <c r="A3" s="59" t="s">
        <v>43</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row>
    <row r="4" spans="1:29" s="2" customFormat="1" ht="14.4" x14ac:dyDescent="0.2">
      <c r="A4" s="61" t="s">
        <v>13</v>
      </c>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row>
    <row r="5" spans="1:29" s="45" customFormat="1" ht="40.5" customHeight="1" x14ac:dyDescent="0.2">
      <c r="B5" s="46" t="s">
        <v>14</v>
      </c>
      <c r="C5" s="46" t="s">
        <v>15</v>
      </c>
      <c r="D5" s="46" t="s">
        <v>16</v>
      </c>
      <c r="E5" s="46" t="s">
        <v>17</v>
      </c>
      <c r="F5" s="46" t="s">
        <v>18</v>
      </c>
      <c r="G5" s="46" t="s">
        <v>19</v>
      </c>
      <c r="H5" s="46" t="s">
        <v>20</v>
      </c>
      <c r="I5" s="46" t="s">
        <v>21</v>
      </c>
      <c r="J5" s="46" t="s">
        <v>22</v>
      </c>
      <c r="K5" s="46" t="s">
        <v>23</v>
      </c>
      <c r="L5" s="46" t="s">
        <v>24</v>
      </c>
      <c r="M5" s="46" t="s">
        <v>25</v>
      </c>
      <c r="N5" s="46" t="s">
        <v>26</v>
      </c>
      <c r="O5" s="46" t="s">
        <v>27</v>
      </c>
      <c r="P5" s="46" t="s">
        <v>28</v>
      </c>
      <c r="Q5" s="46" t="s">
        <v>29</v>
      </c>
      <c r="R5" s="46" t="s">
        <v>30</v>
      </c>
      <c r="S5" s="46" t="s">
        <v>31</v>
      </c>
      <c r="T5" s="46" t="s">
        <v>32</v>
      </c>
      <c r="U5" s="46" t="s">
        <v>33</v>
      </c>
      <c r="V5" s="46" t="s">
        <v>34</v>
      </c>
      <c r="W5" s="46" t="s">
        <v>35</v>
      </c>
      <c r="X5" s="46" t="s">
        <v>36</v>
      </c>
      <c r="Y5" s="46" t="s">
        <v>37</v>
      </c>
      <c r="Z5" s="46" t="s">
        <v>38</v>
      </c>
      <c r="AA5" s="46" t="s">
        <v>39</v>
      </c>
      <c r="AB5" s="46" t="s">
        <v>40</v>
      </c>
    </row>
    <row r="6" spans="1:29" s="39" customFormat="1" ht="13.5" customHeight="1" x14ac:dyDescent="0.2">
      <c r="A6" s="39">
        <v>1</v>
      </c>
      <c r="B6" s="39" t="s">
        <v>13</v>
      </c>
      <c r="F6" s="41">
        <v>2</v>
      </c>
      <c r="G6" s="39" t="s">
        <v>1</v>
      </c>
      <c r="H6" s="41">
        <v>2</v>
      </c>
      <c r="I6" s="39" t="s">
        <v>1</v>
      </c>
      <c r="J6" s="41">
        <v>2</v>
      </c>
      <c r="K6" s="39" t="s">
        <v>1</v>
      </c>
      <c r="L6" s="41">
        <v>2</v>
      </c>
      <c r="M6" s="39" t="s">
        <v>1</v>
      </c>
      <c r="N6" s="41">
        <v>2</v>
      </c>
      <c r="O6" s="39" t="s">
        <v>1</v>
      </c>
      <c r="P6" s="41">
        <v>1</v>
      </c>
      <c r="Q6" s="39" t="s">
        <v>84</v>
      </c>
      <c r="R6" s="41">
        <v>2</v>
      </c>
      <c r="S6" s="39" t="s">
        <v>1</v>
      </c>
      <c r="T6" s="41">
        <v>1</v>
      </c>
      <c r="U6" s="39" t="s">
        <v>85</v>
      </c>
      <c r="V6" s="41">
        <v>2</v>
      </c>
      <c r="W6" s="39" t="s">
        <v>1</v>
      </c>
      <c r="X6" s="41">
        <v>1</v>
      </c>
      <c r="Y6" s="39" t="s">
        <v>86</v>
      </c>
      <c r="Z6" s="41">
        <v>1</v>
      </c>
      <c r="AA6" s="39" t="s">
        <v>1</v>
      </c>
      <c r="AB6" s="40" t="s">
        <v>87</v>
      </c>
    </row>
    <row r="7" spans="1:29" s="39" customFormat="1" ht="13.5" customHeight="1" x14ac:dyDescent="0.2">
      <c r="A7" s="39">
        <v>2</v>
      </c>
      <c r="B7" s="39" t="s">
        <v>13</v>
      </c>
      <c r="F7" s="41">
        <v>2</v>
      </c>
      <c r="G7" s="39" t="s">
        <v>88</v>
      </c>
      <c r="H7" s="41">
        <v>2</v>
      </c>
      <c r="I7" s="39" t="s">
        <v>89</v>
      </c>
      <c r="J7" s="41">
        <v>2</v>
      </c>
      <c r="K7" s="39" t="s">
        <v>90</v>
      </c>
      <c r="L7" s="41">
        <v>2</v>
      </c>
      <c r="M7" s="39" t="s">
        <v>91</v>
      </c>
      <c r="N7" s="41">
        <v>2</v>
      </c>
      <c r="O7" s="39" t="s">
        <v>92</v>
      </c>
      <c r="P7" s="41">
        <v>2</v>
      </c>
      <c r="Q7" s="39" t="s">
        <v>93</v>
      </c>
      <c r="R7" s="41">
        <v>2</v>
      </c>
      <c r="S7" s="39" t="s">
        <v>94</v>
      </c>
      <c r="T7" s="41">
        <v>2</v>
      </c>
      <c r="U7" s="39" t="s">
        <v>95</v>
      </c>
      <c r="V7" s="41">
        <v>2</v>
      </c>
      <c r="W7" s="39" t="s">
        <v>96</v>
      </c>
      <c r="X7" s="41">
        <v>2</v>
      </c>
      <c r="Y7" s="39" t="s">
        <v>97</v>
      </c>
      <c r="Z7" s="41">
        <v>2</v>
      </c>
      <c r="AA7" s="39" t="s">
        <v>98</v>
      </c>
      <c r="AB7" s="40" t="s">
        <v>99</v>
      </c>
    </row>
    <row r="8" spans="1:29" x14ac:dyDescent="0.2">
      <c r="A8" s="39">
        <v>3</v>
      </c>
      <c r="B8" s="39" t="s">
        <v>13</v>
      </c>
      <c r="C8" s="39"/>
      <c r="D8" s="39"/>
      <c r="E8" s="39"/>
      <c r="F8" s="41">
        <v>2</v>
      </c>
      <c r="G8" s="39" t="s">
        <v>1</v>
      </c>
      <c r="H8" s="41">
        <v>2</v>
      </c>
      <c r="I8" s="39" t="s">
        <v>1</v>
      </c>
      <c r="J8" s="41">
        <v>2</v>
      </c>
      <c r="K8" s="39" t="s">
        <v>1</v>
      </c>
      <c r="L8" s="41">
        <v>2</v>
      </c>
      <c r="M8" s="39" t="s">
        <v>1</v>
      </c>
      <c r="N8" s="41">
        <v>2</v>
      </c>
      <c r="O8" s="39" t="s">
        <v>1</v>
      </c>
      <c r="P8" s="41">
        <v>2</v>
      </c>
      <c r="Q8" s="39" t="s">
        <v>1</v>
      </c>
      <c r="R8" s="41">
        <v>2</v>
      </c>
      <c r="S8" s="39" t="s">
        <v>1</v>
      </c>
      <c r="T8" s="41">
        <v>2</v>
      </c>
      <c r="U8" s="39" t="s">
        <v>1</v>
      </c>
      <c r="V8" s="41">
        <v>2</v>
      </c>
      <c r="W8" s="39" t="s">
        <v>1</v>
      </c>
      <c r="X8" s="41">
        <v>2</v>
      </c>
      <c r="Y8" s="39" t="s">
        <v>1</v>
      </c>
      <c r="Z8" s="41">
        <v>2</v>
      </c>
      <c r="AA8" s="39" t="s">
        <v>100</v>
      </c>
      <c r="AB8" s="40" t="s">
        <v>101</v>
      </c>
    </row>
    <row r="9" spans="1:29" x14ac:dyDescent="0.2">
      <c r="A9" s="39">
        <v>4</v>
      </c>
      <c r="B9" s="39" t="s">
        <v>13</v>
      </c>
      <c r="C9" s="39"/>
      <c r="D9" s="39"/>
      <c r="E9" s="39"/>
      <c r="F9" s="41">
        <v>2</v>
      </c>
      <c r="G9" s="39" t="s">
        <v>102</v>
      </c>
      <c r="H9" s="41">
        <v>2</v>
      </c>
      <c r="I9" s="39" t="s">
        <v>103</v>
      </c>
      <c r="J9" s="41">
        <v>2</v>
      </c>
      <c r="K9" s="39" t="s">
        <v>104</v>
      </c>
      <c r="L9" s="41">
        <v>2</v>
      </c>
      <c r="M9" s="39" t="s">
        <v>105</v>
      </c>
      <c r="N9" s="41">
        <v>2</v>
      </c>
      <c r="O9" s="39" t="s">
        <v>106</v>
      </c>
      <c r="P9" s="41">
        <v>2</v>
      </c>
      <c r="Q9" s="39" t="s">
        <v>107</v>
      </c>
      <c r="R9" s="41">
        <v>2</v>
      </c>
      <c r="S9" s="39" t="s">
        <v>94</v>
      </c>
      <c r="T9" s="41">
        <v>2</v>
      </c>
      <c r="U9" s="39" t="s">
        <v>108</v>
      </c>
      <c r="V9" s="41">
        <v>2</v>
      </c>
      <c r="W9" s="39" t="s">
        <v>109</v>
      </c>
      <c r="X9" s="41">
        <v>2</v>
      </c>
      <c r="Y9" s="39" t="s">
        <v>1</v>
      </c>
      <c r="Z9" s="41">
        <v>2</v>
      </c>
      <c r="AA9" s="39" t="s">
        <v>110</v>
      </c>
      <c r="AB9" s="40" t="s">
        <v>111</v>
      </c>
    </row>
    <row r="10" spans="1:29" x14ac:dyDescent="0.2">
      <c r="A10" s="39">
        <v>5</v>
      </c>
      <c r="B10" s="39" t="s">
        <v>13</v>
      </c>
      <c r="C10" s="39"/>
      <c r="D10" s="39"/>
      <c r="E10" s="39"/>
      <c r="F10" s="41">
        <v>2</v>
      </c>
      <c r="G10" s="39" t="s">
        <v>1</v>
      </c>
      <c r="H10" s="41">
        <v>2</v>
      </c>
      <c r="I10" s="39" t="s">
        <v>1</v>
      </c>
      <c r="J10" s="41">
        <v>2</v>
      </c>
      <c r="K10" s="39" t="s">
        <v>1</v>
      </c>
      <c r="L10" s="41">
        <v>2</v>
      </c>
      <c r="M10" s="39" t="s">
        <v>1</v>
      </c>
      <c r="N10" s="41">
        <v>2</v>
      </c>
      <c r="O10" s="39" t="s">
        <v>1</v>
      </c>
      <c r="P10" s="41">
        <v>1</v>
      </c>
      <c r="Q10" s="39" t="s">
        <v>112</v>
      </c>
      <c r="R10" s="41">
        <v>2</v>
      </c>
      <c r="S10" s="39" t="s">
        <v>1</v>
      </c>
      <c r="T10" s="41">
        <v>2</v>
      </c>
      <c r="U10" s="39" t="s">
        <v>1</v>
      </c>
      <c r="V10" s="41">
        <v>2</v>
      </c>
      <c r="W10" s="39" t="s">
        <v>113</v>
      </c>
      <c r="X10" s="41">
        <v>2</v>
      </c>
      <c r="Y10" s="39" t="s">
        <v>114</v>
      </c>
      <c r="Z10" s="41">
        <v>2</v>
      </c>
      <c r="AA10" s="39" t="s">
        <v>1</v>
      </c>
      <c r="AB10" s="40" t="s">
        <v>115</v>
      </c>
    </row>
    <row r="11" spans="1:29" x14ac:dyDescent="0.2">
      <c r="A11" s="39">
        <v>6</v>
      </c>
      <c r="B11" s="39" t="s">
        <v>13</v>
      </c>
      <c r="C11" s="39"/>
      <c r="D11" s="39"/>
      <c r="E11" s="39"/>
      <c r="F11" s="41">
        <v>1</v>
      </c>
      <c r="G11" s="39" t="s">
        <v>116</v>
      </c>
      <c r="H11" s="41">
        <v>1</v>
      </c>
      <c r="I11" s="39" t="s">
        <v>117</v>
      </c>
      <c r="J11" s="41">
        <v>1</v>
      </c>
      <c r="K11" s="39" t="s">
        <v>118</v>
      </c>
      <c r="L11" s="41">
        <v>2</v>
      </c>
      <c r="M11" s="39" t="s">
        <v>119</v>
      </c>
      <c r="N11" s="41">
        <v>2</v>
      </c>
      <c r="O11" s="39" t="s">
        <v>120</v>
      </c>
      <c r="P11" s="41">
        <v>1</v>
      </c>
      <c r="Q11" s="39" t="s">
        <v>121</v>
      </c>
      <c r="R11" s="41">
        <v>2</v>
      </c>
      <c r="S11" s="39" t="s">
        <v>1</v>
      </c>
      <c r="T11" s="41">
        <v>2</v>
      </c>
      <c r="U11" s="39" t="s">
        <v>122</v>
      </c>
      <c r="V11" s="41">
        <v>2</v>
      </c>
      <c r="W11" s="39" t="s">
        <v>123</v>
      </c>
      <c r="X11" s="41">
        <v>2</v>
      </c>
      <c r="Y11" s="39" t="s">
        <v>124</v>
      </c>
      <c r="Z11" s="41">
        <v>2</v>
      </c>
      <c r="AA11" s="39" t="s">
        <v>1</v>
      </c>
      <c r="AB11" s="40" t="s">
        <v>125</v>
      </c>
    </row>
    <row r="12" spans="1:29" x14ac:dyDescent="0.2">
      <c r="A12" s="39">
        <v>7</v>
      </c>
      <c r="B12" s="39" t="s">
        <v>13</v>
      </c>
      <c r="C12" s="39"/>
      <c r="D12" s="39"/>
      <c r="E12" s="39"/>
      <c r="F12" s="41">
        <v>2</v>
      </c>
      <c r="G12" s="39" t="s">
        <v>126</v>
      </c>
      <c r="H12" s="41">
        <v>2</v>
      </c>
      <c r="I12" s="39" t="s">
        <v>127</v>
      </c>
      <c r="J12" s="41">
        <v>1</v>
      </c>
      <c r="K12" s="39" t="s">
        <v>128</v>
      </c>
      <c r="L12" s="41">
        <v>2</v>
      </c>
      <c r="M12" s="39" t="s">
        <v>129</v>
      </c>
      <c r="N12" s="41">
        <v>2</v>
      </c>
      <c r="O12" s="39" t="s">
        <v>130</v>
      </c>
      <c r="P12" s="41">
        <v>1</v>
      </c>
      <c r="Q12" s="39" t="s">
        <v>131</v>
      </c>
      <c r="R12" s="41">
        <v>2</v>
      </c>
      <c r="S12" s="39" t="s">
        <v>132</v>
      </c>
      <c r="T12" s="41">
        <v>2</v>
      </c>
      <c r="U12" s="39" t="s">
        <v>133</v>
      </c>
      <c r="V12" s="41">
        <v>1</v>
      </c>
      <c r="W12" s="39" t="s">
        <v>134</v>
      </c>
      <c r="X12" s="41">
        <v>1</v>
      </c>
      <c r="Y12" s="39" t="s">
        <v>135</v>
      </c>
      <c r="Z12" s="41">
        <v>2</v>
      </c>
      <c r="AA12" s="39" t="s">
        <v>1</v>
      </c>
      <c r="AB12" s="40" t="s">
        <v>136</v>
      </c>
    </row>
  </sheetData>
  <sheetProtection sheet="1" objects="1" scenarios="1"/>
  <mergeCells count="4">
    <mergeCell ref="A1:AC1"/>
    <mergeCell ref="A2:AC2"/>
    <mergeCell ref="A3:AC3"/>
    <mergeCell ref="A4:A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
  <sheetViews>
    <sheetView view="pageLayout" zoomScaleNormal="100" workbookViewId="0">
      <selection activeCell="I32" sqref="I32"/>
    </sheetView>
  </sheetViews>
  <sheetFormatPr defaultColWidth="10.7109375" defaultRowHeight="10.199999999999999" x14ac:dyDescent="0.2"/>
  <cols>
    <col min="1" max="1" width="7.28515625" style="37" bestFit="1" customWidth="1"/>
    <col min="2" max="12" width="7.85546875" style="37" customWidth="1"/>
    <col min="13" max="13" width="9.140625" style="38" bestFit="1" customWidth="1"/>
    <col min="14" max="16384" width="10.7109375" style="33"/>
  </cols>
  <sheetData>
    <row r="1" spans="1:14" ht="15" customHeight="1" x14ac:dyDescent="0.2">
      <c r="A1" s="68" t="s">
        <v>5</v>
      </c>
      <c r="B1" s="68"/>
      <c r="C1" s="68"/>
      <c r="D1" s="68"/>
      <c r="E1" s="68"/>
      <c r="F1" s="68"/>
      <c r="G1" s="68"/>
      <c r="H1" s="68"/>
      <c r="I1" s="68"/>
      <c r="J1" s="68"/>
      <c r="K1" s="68"/>
      <c r="L1" s="68"/>
      <c r="M1" s="68"/>
      <c r="N1" s="68"/>
    </row>
    <row r="2" spans="1:14" ht="15" customHeight="1" x14ac:dyDescent="0.2">
      <c r="A2" s="69" t="s">
        <v>6</v>
      </c>
      <c r="B2" s="69"/>
      <c r="C2" s="69"/>
      <c r="D2" s="69"/>
      <c r="E2" s="69"/>
      <c r="F2" s="69"/>
      <c r="G2" s="69"/>
      <c r="H2" s="69"/>
      <c r="I2" s="69"/>
      <c r="J2" s="69"/>
      <c r="K2" s="69"/>
      <c r="L2" s="69"/>
      <c r="M2" s="69"/>
      <c r="N2" s="69"/>
    </row>
    <row r="3" spans="1:14" ht="15" customHeight="1" x14ac:dyDescent="0.2">
      <c r="A3" s="68" t="s">
        <v>43</v>
      </c>
      <c r="B3" s="68"/>
      <c r="C3" s="68"/>
      <c r="D3" s="68"/>
      <c r="E3" s="68"/>
      <c r="F3" s="68"/>
      <c r="G3" s="68"/>
      <c r="H3" s="68"/>
      <c r="I3" s="68"/>
      <c r="J3" s="68"/>
      <c r="K3" s="68"/>
      <c r="L3" s="68"/>
      <c r="M3" s="68"/>
      <c r="N3" s="68"/>
    </row>
    <row r="4" spans="1:14" ht="15" customHeight="1" x14ac:dyDescent="0.2">
      <c r="A4" s="69" t="s">
        <v>13</v>
      </c>
      <c r="B4" s="69"/>
      <c r="C4" s="69"/>
      <c r="D4" s="69"/>
      <c r="E4" s="69"/>
      <c r="F4" s="69"/>
      <c r="G4" s="69"/>
      <c r="H4" s="69"/>
      <c r="I4" s="69"/>
      <c r="J4" s="69"/>
      <c r="K4" s="69"/>
      <c r="L4" s="69"/>
      <c r="M4" s="69"/>
      <c r="N4" s="69"/>
    </row>
    <row r="5" spans="1:14" x14ac:dyDescent="0.2">
      <c r="A5" s="67"/>
      <c r="B5" s="67"/>
      <c r="C5" s="67"/>
      <c r="D5" s="67"/>
      <c r="E5" s="67"/>
      <c r="F5" s="67"/>
      <c r="G5" s="67"/>
      <c r="H5" s="67"/>
      <c r="I5" s="67"/>
      <c r="J5" s="67"/>
      <c r="K5" s="67"/>
      <c r="L5" s="67"/>
      <c r="M5" s="67"/>
      <c r="N5" s="67"/>
    </row>
    <row r="6" spans="1:14" s="30" customFormat="1" ht="16.2" x14ac:dyDescent="0.2">
      <c r="A6" s="34" t="s">
        <v>2</v>
      </c>
      <c r="B6" s="48" t="s">
        <v>18</v>
      </c>
      <c r="C6" s="48" t="s">
        <v>20</v>
      </c>
      <c r="D6" s="48" t="s">
        <v>22</v>
      </c>
      <c r="E6" s="48" t="s">
        <v>24</v>
      </c>
      <c r="F6" s="48" t="s">
        <v>26</v>
      </c>
      <c r="G6" s="48" t="s">
        <v>28</v>
      </c>
      <c r="H6" s="48" t="s">
        <v>30</v>
      </c>
      <c r="I6" s="48" t="s">
        <v>32</v>
      </c>
      <c r="J6" s="48" t="s">
        <v>34</v>
      </c>
      <c r="K6" s="48" t="s">
        <v>36</v>
      </c>
      <c r="L6" s="48" t="s">
        <v>38</v>
      </c>
      <c r="M6" s="35" t="s">
        <v>3</v>
      </c>
      <c r="N6" s="49" t="s">
        <v>41</v>
      </c>
    </row>
    <row r="7" spans="1:14" s="31" customFormat="1" x14ac:dyDescent="0.2">
      <c r="A7" s="37">
        <v>1</v>
      </c>
      <c r="B7" s="32">
        <f>Textual!F6</f>
        <v>2</v>
      </c>
      <c r="C7" s="32">
        <f>Textual!H6</f>
        <v>2</v>
      </c>
      <c r="D7" s="32">
        <f>Textual!J6</f>
        <v>2</v>
      </c>
      <c r="E7" s="32">
        <f>Textual!L6</f>
        <v>2</v>
      </c>
      <c r="F7" s="32">
        <f>Textual!N6</f>
        <v>2</v>
      </c>
      <c r="G7" s="32">
        <f>Textual!P6</f>
        <v>1</v>
      </c>
      <c r="H7" s="32">
        <f>Textual!R6</f>
        <v>2</v>
      </c>
      <c r="I7" s="32">
        <f>Textual!T6</f>
        <v>1</v>
      </c>
      <c r="J7" s="32">
        <f>Textual!V6</f>
        <v>2</v>
      </c>
      <c r="K7" s="32">
        <f>Textual!X6</f>
        <v>1</v>
      </c>
      <c r="L7" s="32">
        <f>Textual!Z6</f>
        <v>1</v>
      </c>
      <c r="M7" s="36">
        <f>AVERAGE(B7:L7)</f>
        <v>1.6363636363636365</v>
      </c>
      <c r="N7" s="47">
        <f>SUM(B7:L7)</f>
        <v>18</v>
      </c>
    </row>
    <row r="8" spans="1:14" s="31" customFormat="1" x14ac:dyDescent="0.2">
      <c r="A8" s="37">
        <v>2</v>
      </c>
      <c r="B8" s="32">
        <f>Textual!F7</f>
        <v>2</v>
      </c>
      <c r="C8" s="32">
        <f>Textual!H7</f>
        <v>2</v>
      </c>
      <c r="D8" s="32">
        <f>Textual!J7</f>
        <v>2</v>
      </c>
      <c r="E8" s="32">
        <f>Textual!L7</f>
        <v>2</v>
      </c>
      <c r="F8" s="32">
        <f>Textual!N7</f>
        <v>2</v>
      </c>
      <c r="G8" s="32">
        <f>Textual!P7</f>
        <v>2</v>
      </c>
      <c r="H8" s="32">
        <f>Textual!R7</f>
        <v>2</v>
      </c>
      <c r="I8" s="32">
        <f>Textual!T7</f>
        <v>2</v>
      </c>
      <c r="J8" s="32">
        <f>Textual!V7</f>
        <v>2</v>
      </c>
      <c r="K8" s="32">
        <f>Textual!X7</f>
        <v>2</v>
      </c>
      <c r="L8" s="32">
        <f>Textual!Z7</f>
        <v>2</v>
      </c>
      <c r="M8" s="36">
        <f>AVERAGE(B8:L8)</f>
        <v>2</v>
      </c>
      <c r="N8" s="47">
        <f>SUM(B8:L8)</f>
        <v>22</v>
      </c>
    </row>
    <row r="9" spans="1:14" s="31" customFormat="1" x14ac:dyDescent="0.2">
      <c r="A9" s="50">
        <v>3</v>
      </c>
      <c r="B9" s="32">
        <f>Textual!F8</f>
        <v>2</v>
      </c>
      <c r="C9" s="32">
        <f>Textual!H8</f>
        <v>2</v>
      </c>
      <c r="D9" s="32">
        <f>Textual!J8</f>
        <v>2</v>
      </c>
      <c r="E9" s="32">
        <f>Textual!L8</f>
        <v>2</v>
      </c>
      <c r="F9" s="32">
        <f>Textual!N8</f>
        <v>2</v>
      </c>
      <c r="G9" s="32">
        <f>Textual!P8</f>
        <v>2</v>
      </c>
      <c r="H9" s="32">
        <f>Textual!R8</f>
        <v>2</v>
      </c>
      <c r="I9" s="32">
        <f>Textual!T8</f>
        <v>2</v>
      </c>
      <c r="J9" s="32">
        <f>Textual!V8</f>
        <v>2</v>
      </c>
      <c r="K9" s="32">
        <f>Textual!X8</f>
        <v>2</v>
      </c>
      <c r="L9" s="32">
        <f>Textual!Z8</f>
        <v>2</v>
      </c>
      <c r="M9" s="36">
        <f t="shared" ref="M9:M10" si="0">AVERAGE(B9:L9)</f>
        <v>2</v>
      </c>
      <c r="N9" s="47">
        <f t="shared" ref="N9:N10" si="1">SUM(B9:L9)</f>
        <v>22</v>
      </c>
    </row>
    <row r="10" spans="1:14" s="31" customFormat="1" x14ac:dyDescent="0.2">
      <c r="A10" s="50">
        <v>4</v>
      </c>
      <c r="B10" s="32">
        <f>Textual!F9</f>
        <v>2</v>
      </c>
      <c r="C10" s="32">
        <f>Textual!H9</f>
        <v>2</v>
      </c>
      <c r="D10" s="32">
        <f>Textual!J9</f>
        <v>2</v>
      </c>
      <c r="E10" s="32">
        <f>Textual!L9</f>
        <v>2</v>
      </c>
      <c r="F10" s="32">
        <f>Textual!N9</f>
        <v>2</v>
      </c>
      <c r="G10" s="32">
        <f>Textual!P9</f>
        <v>2</v>
      </c>
      <c r="H10" s="32">
        <f>Textual!R9</f>
        <v>2</v>
      </c>
      <c r="I10" s="32">
        <f>Textual!T9</f>
        <v>2</v>
      </c>
      <c r="J10" s="32">
        <f>Textual!V9</f>
        <v>2</v>
      </c>
      <c r="K10" s="32">
        <f>Textual!X9</f>
        <v>2</v>
      </c>
      <c r="L10" s="32">
        <f>Textual!Z9</f>
        <v>2</v>
      </c>
      <c r="M10" s="36">
        <f t="shared" si="0"/>
        <v>2</v>
      </c>
      <c r="N10" s="47">
        <f t="shared" si="1"/>
        <v>22</v>
      </c>
    </row>
    <row r="11" spans="1:14" s="31" customFormat="1" x14ac:dyDescent="0.2">
      <c r="A11" s="51">
        <v>5</v>
      </c>
      <c r="B11" s="32">
        <f>Textual!F10</f>
        <v>2</v>
      </c>
      <c r="C11" s="32">
        <f>Textual!H10</f>
        <v>2</v>
      </c>
      <c r="D11" s="32">
        <f>Textual!J10</f>
        <v>2</v>
      </c>
      <c r="E11" s="32">
        <f>Textual!L10</f>
        <v>2</v>
      </c>
      <c r="F11" s="32">
        <f>Textual!N10</f>
        <v>2</v>
      </c>
      <c r="G11" s="32">
        <f>Textual!P10</f>
        <v>1</v>
      </c>
      <c r="H11" s="32">
        <f>Textual!R10</f>
        <v>2</v>
      </c>
      <c r="I11" s="32">
        <f>Textual!T10</f>
        <v>2</v>
      </c>
      <c r="J11" s="32">
        <f>Textual!V10</f>
        <v>2</v>
      </c>
      <c r="K11" s="32">
        <f>Textual!X10</f>
        <v>2</v>
      </c>
      <c r="L11" s="32">
        <f>Textual!Z10</f>
        <v>2</v>
      </c>
      <c r="M11" s="36">
        <f t="shared" ref="M11:M13" si="2">AVERAGE(B11:L11)</f>
        <v>1.9090909090909092</v>
      </c>
      <c r="N11" s="47">
        <f t="shared" ref="N11:N13" si="3">SUM(B11:L11)</f>
        <v>21</v>
      </c>
    </row>
    <row r="12" spans="1:14" s="31" customFormat="1" x14ac:dyDescent="0.2">
      <c r="A12" s="51">
        <v>6</v>
      </c>
      <c r="B12" s="32">
        <f>Textual!F11</f>
        <v>1</v>
      </c>
      <c r="C12" s="32">
        <f>Textual!H11</f>
        <v>1</v>
      </c>
      <c r="D12" s="32">
        <f>Textual!J11</f>
        <v>1</v>
      </c>
      <c r="E12" s="32">
        <f>Textual!L11</f>
        <v>2</v>
      </c>
      <c r="F12" s="32">
        <f>Textual!N11</f>
        <v>2</v>
      </c>
      <c r="G12" s="32">
        <f>Textual!P11</f>
        <v>1</v>
      </c>
      <c r="H12" s="32">
        <f>Textual!R11</f>
        <v>2</v>
      </c>
      <c r="I12" s="32">
        <f>Textual!T11</f>
        <v>2</v>
      </c>
      <c r="J12" s="32">
        <f>Textual!V11</f>
        <v>2</v>
      </c>
      <c r="K12" s="32">
        <f>Textual!X11</f>
        <v>2</v>
      </c>
      <c r="L12" s="32">
        <f>Textual!Z11</f>
        <v>2</v>
      </c>
      <c r="M12" s="36">
        <f t="shared" si="2"/>
        <v>1.6363636363636365</v>
      </c>
      <c r="N12" s="47">
        <f t="shared" si="3"/>
        <v>18</v>
      </c>
    </row>
    <row r="13" spans="1:14" s="31" customFormat="1" x14ac:dyDescent="0.2">
      <c r="A13" s="51">
        <v>7</v>
      </c>
      <c r="B13" s="32">
        <f>Textual!F12</f>
        <v>2</v>
      </c>
      <c r="C13" s="32">
        <f>Textual!H12</f>
        <v>2</v>
      </c>
      <c r="D13" s="32">
        <f>Textual!J12</f>
        <v>1</v>
      </c>
      <c r="E13" s="32">
        <f>Textual!L12</f>
        <v>2</v>
      </c>
      <c r="F13" s="32">
        <f>Textual!N12</f>
        <v>2</v>
      </c>
      <c r="G13" s="32">
        <f>Textual!P12</f>
        <v>1</v>
      </c>
      <c r="H13" s="32">
        <f>Textual!R12</f>
        <v>2</v>
      </c>
      <c r="I13" s="32">
        <f>Textual!T12</f>
        <v>2</v>
      </c>
      <c r="J13" s="32">
        <f>Textual!V12</f>
        <v>1</v>
      </c>
      <c r="K13" s="32">
        <f>Textual!X12</f>
        <v>1</v>
      </c>
      <c r="L13" s="32">
        <f>Textual!Z12</f>
        <v>2</v>
      </c>
      <c r="M13" s="36">
        <f t="shared" si="2"/>
        <v>1.6363636363636365</v>
      </c>
      <c r="N13" s="47">
        <f t="shared" si="3"/>
        <v>18</v>
      </c>
    </row>
    <row r="14" spans="1:14" s="31" customFormat="1" x14ac:dyDescent="0.2">
      <c r="A14" s="37"/>
      <c r="B14" s="32"/>
      <c r="C14" s="32"/>
      <c r="D14" s="32"/>
      <c r="E14" s="32"/>
      <c r="F14" s="32"/>
      <c r="G14" s="32"/>
      <c r="H14" s="32"/>
      <c r="I14" s="32"/>
      <c r="J14" s="32"/>
      <c r="K14" s="32"/>
      <c r="L14" s="32"/>
      <c r="M14" s="36"/>
    </row>
    <row r="15" spans="1:14" x14ac:dyDescent="0.2">
      <c r="A15" s="47" t="s">
        <v>4</v>
      </c>
      <c r="B15" s="36">
        <f>AVERAGE(B7:B13)</f>
        <v>1.8571428571428572</v>
      </c>
      <c r="C15" s="36">
        <f t="shared" ref="C15:N15" si="4">AVERAGE(C7:C13)</f>
        <v>1.8571428571428572</v>
      </c>
      <c r="D15" s="36">
        <f t="shared" si="4"/>
        <v>1.7142857142857142</v>
      </c>
      <c r="E15" s="36">
        <f t="shared" si="4"/>
        <v>2</v>
      </c>
      <c r="F15" s="36">
        <f t="shared" si="4"/>
        <v>2</v>
      </c>
      <c r="G15" s="36">
        <f t="shared" si="4"/>
        <v>1.4285714285714286</v>
      </c>
      <c r="H15" s="36">
        <f t="shared" si="4"/>
        <v>2</v>
      </c>
      <c r="I15" s="36">
        <f t="shared" si="4"/>
        <v>1.8571428571428572</v>
      </c>
      <c r="J15" s="36">
        <f t="shared" si="4"/>
        <v>1.8571428571428572</v>
      </c>
      <c r="K15" s="36">
        <f t="shared" si="4"/>
        <v>1.7142857142857142</v>
      </c>
      <c r="L15" s="36">
        <f t="shared" si="4"/>
        <v>1.8571428571428572</v>
      </c>
      <c r="M15" s="36">
        <f t="shared" si="4"/>
        <v>1.8311688311688314</v>
      </c>
      <c r="N15" s="36">
        <f t="shared" si="4"/>
        <v>20.142857142857142</v>
      </c>
    </row>
  </sheetData>
  <sheetProtection sheet="1" objects="1" scenarios="1"/>
  <mergeCells count="5">
    <mergeCell ref="A5:N5"/>
    <mergeCell ref="A1:N1"/>
    <mergeCell ref="A2:N2"/>
    <mergeCell ref="A3:N3"/>
    <mergeCell ref="A4:N4"/>
  </mergeCells>
  <phoneticPr fontId="0"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Textual</vt:lpstr>
      <vt:lpstr>Numeric</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2020-12-16T20:35:45Z</cp:lastPrinted>
  <dcterms:created xsi:type="dcterms:W3CDTF">2019-03-05T14:16:01Z</dcterms:created>
  <dcterms:modified xsi:type="dcterms:W3CDTF">2022-04-27T18:27:47Z</dcterms:modified>
</cp:coreProperties>
</file>