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13_ncr:1_{259127DA-AB5B-42B6-8F97-10820BDCB438}" xr6:coauthVersionLast="47" xr6:coauthVersionMax="47" xr10:uidLastSave="{00000000-0000-0000-0000-000000000000}"/>
  <bookViews>
    <workbookView xWindow="-108" yWindow="-108" windowWidth="23256" windowHeight="12456" activeTab="2" xr2:uid="{00000000-000D-0000-FFFF-FFFF00000000}"/>
  </bookViews>
  <sheets>
    <sheet name="Numerical" sheetId="1" r:id="rId1"/>
    <sheet name="Textual" sheetId="2" r:id="rId2"/>
    <sheet name="ItemAnalysis" sheetId="3" r:id="rId3"/>
  </sheets>
  <definedNames>
    <definedName name="_xlnm.Print_Titles" localSheetId="0">Numerical!$A:$A</definedName>
    <definedName name="_xlnm.Print_Titles" localSheetId="1">Textual!$A:$A,Textual!$1:$2</definedName>
    <definedName name="SCP27B2" localSheetId="2">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3" l="1"/>
  <c r="AG4" i="2"/>
  <c r="AG5" i="2"/>
  <c r="AG6" i="2"/>
  <c r="AG7" i="2"/>
  <c r="AG8" i="2"/>
  <c r="AG9" i="2"/>
  <c r="AG10" i="2"/>
  <c r="AG3" i="2"/>
  <c r="S4" i="1" l="1"/>
  <c r="S5" i="1"/>
  <c r="S6" i="1"/>
  <c r="S7" i="1"/>
  <c r="S8" i="1"/>
  <c r="U8" i="1" s="1"/>
  <c r="S9" i="1"/>
  <c r="U9" i="1" s="1"/>
  <c r="S10" i="1"/>
  <c r="U10" i="1" s="1"/>
  <c r="T4" i="1"/>
  <c r="T5" i="1"/>
  <c r="T6" i="1"/>
  <c r="T7" i="1"/>
  <c r="T8" i="1"/>
  <c r="T9" i="1"/>
  <c r="T10" i="1"/>
  <c r="R4" i="1"/>
  <c r="R5" i="1"/>
  <c r="R6" i="1"/>
  <c r="R7" i="1"/>
  <c r="R8" i="1"/>
  <c r="R9" i="1"/>
  <c r="R10" i="1"/>
  <c r="C56" i="3"/>
  <c r="C55" i="3"/>
  <c r="C54" i="3"/>
  <c r="C64" i="3"/>
  <c r="C63" i="3"/>
  <c r="C62" i="3"/>
  <c r="C79" i="3"/>
  <c r="C78" i="3"/>
  <c r="C77" i="3"/>
  <c r="C73" i="3"/>
  <c r="C72" i="3"/>
  <c r="C71" i="3"/>
  <c r="AA4" i="1"/>
  <c r="AA5" i="1"/>
  <c r="AA6" i="1"/>
  <c r="AA7" i="1"/>
  <c r="AA8" i="1"/>
  <c r="AF8" i="1" s="1"/>
  <c r="AA9" i="1"/>
  <c r="AF9" i="1" s="1"/>
  <c r="AA10" i="1"/>
  <c r="AF10" i="1" s="1"/>
  <c r="AA3" i="1"/>
  <c r="Z4" i="1"/>
  <c r="Z5" i="1"/>
  <c r="Z6" i="1"/>
  <c r="Z7" i="1"/>
  <c r="Z8" i="1"/>
  <c r="AE8" i="1" s="1"/>
  <c r="Z9" i="1"/>
  <c r="AE9" i="1" s="1"/>
  <c r="Z10" i="1"/>
  <c r="AE10" i="1" s="1"/>
  <c r="Z3" i="1"/>
  <c r="Y4" i="1"/>
  <c r="Y5" i="1"/>
  <c r="Y6" i="1"/>
  <c r="Y7" i="1"/>
  <c r="Y8" i="1"/>
  <c r="AD8" i="1" s="1"/>
  <c r="Y9" i="1"/>
  <c r="AD9" i="1" s="1"/>
  <c r="Y10" i="1"/>
  <c r="AD10" i="1" s="1"/>
  <c r="Y3" i="1"/>
  <c r="T3" i="1"/>
  <c r="S3" i="1"/>
  <c r="R3" i="1"/>
  <c r="O4" i="1"/>
  <c r="O5" i="1"/>
  <c r="O6" i="1"/>
  <c r="O7" i="1"/>
  <c r="O8" i="1"/>
  <c r="P8" i="1" s="1"/>
  <c r="O9" i="1"/>
  <c r="P9" i="1" s="1"/>
  <c r="O10" i="1"/>
  <c r="P10" i="1" s="1"/>
  <c r="O3" i="1"/>
  <c r="L4" i="1"/>
  <c r="L5" i="1"/>
  <c r="L6" i="1"/>
  <c r="L7" i="1"/>
  <c r="L8" i="1"/>
  <c r="L9" i="1"/>
  <c r="L10" i="1"/>
  <c r="L3" i="1"/>
  <c r="K4" i="1"/>
  <c r="K5" i="1"/>
  <c r="K6" i="1"/>
  <c r="K7" i="1"/>
  <c r="K8" i="1"/>
  <c r="K9" i="1"/>
  <c r="K10" i="1"/>
  <c r="K3" i="1"/>
  <c r="B8" i="1"/>
  <c r="C8" i="1"/>
  <c r="D8" i="1"/>
  <c r="E8" i="1"/>
  <c r="F8" i="1"/>
  <c r="G8" i="1"/>
  <c r="H8" i="1"/>
  <c r="B9" i="1"/>
  <c r="C9" i="1"/>
  <c r="D9" i="1"/>
  <c r="E9" i="1"/>
  <c r="F9" i="1"/>
  <c r="G9" i="1"/>
  <c r="H9" i="1"/>
  <c r="B10" i="1"/>
  <c r="C10" i="1"/>
  <c r="D10" i="1"/>
  <c r="E10" i="1"/>
  <c r="F10" i="1"/>
  <c r="G10" i="1"/>
  <c r="H10" i="1"/>
  <c r="M10" i="1" l="1"/>
  <c r="L12" i="1"/>
  <c r="T12" i="1"/>
  <c r="R12" i="1"/>
  <c r="O12" i="1"/>
  <c r="S12" i="1"/>
  <c r="K12" i="1"/>
  <c r="W8" i="1"/>
  <c r="W10" i="1"/>
  <c r="W9" i="1"/>
  <c r="M8" i="1"/>
  <c r="I10" i="1"/>
  <c r="I9" i="1"/>
  <c r="I8" i="1"/>
  <c r="AG10" i="1"/>
  <c r="AG9" i="1"/>
  <c r="AG8" i="1"/>
  <c r="M9" i="1"/>
  <c r="C85" i="3"/>
  <c r="C84" i="3"/>
  <c r="C83" i="3"/>
  <c r="M12" i="1" l="1"/>
  <c r="U12" i="1"/>
  <c r="C58" i="3"/>
  <c r="A58" i="3" s="1"/>
  <c r="C87" i="3"/>
  <c r="A87" i="3" s="1"/>
  <c r="AF3" i="1"/>
  <c r="AF4" i="1"/>
  <c r="AF5" i="1"/>
  <c r="AF6" i="1"/>
  <c r="AF7" i="1"/>
  <c r="AE3" i="1"/>
  <c r="AE4" i="1"/>
  <c r="AE5" i="1"/>
  <c r="AE6" i="1"/>
  <c r="AE7" i="1"/>
  <c r="AD4" i="1"/>
  <c r="AD5" i="1"/>
  <c r="AD6" i="1"/>
  <c r="AD7" i="1"/>
  <c r="AD3" i="1"/>
  <c r="C97" i="3" l="1"/>
  <c r="AD12" i="1"/>
  <c r="C95" i="3"/>
  <c r="C94" i="3"/>
  <c r="C96" i="3"/>
  <c r="C105" i="3"/>
  <c r="C104" i="3"/>
  <c r="C103" i="3"/>
  <c r="AE12" i="1"/>
  <c r="C102" i="3"/>
  <c r="AF12" i="1"/>
  <c r="C113" i="3"/>
  <c r="C112" i="3"/>
  <c r="C111" i="3"/>
  <c r="AG3" i="1"/>
  <c r="AG5" i="1"/>
  <c r="AG4" i="1"/>
  <c r="AG7" i="1"/>
  <c r="AG6" i="1"/>
  <c r="AG12" i="1" l="1"/>
  <c r="C98" i="3"/>
  <c r="C99" i="3" s="1"/>
  <c r="C50" i="3"/>
  <c r="C49" i="3"/>
  <c r="C48" i="3"/>
  <c r="C41" i="3"/>
  <c r="C40" i="3"/>
  <c r="C39" i="3"/>
  <c r="C34" i="3"/>
  <c r="C33" i="3"/>
  <c r="C32" i="3"/>
  <c r="C22" i="3"/>
  <c r="C21" i="3"/>
  <c r="C20" i="3"/>
  <c r="C36" i="3" l="1"/>
  <c r="C24" i="3"/>
  <c r="A24" i="3" s="1"/>
  <c r="C28" i="3"/>
  <c r="C27" i="3"/>
  <c r="C26" i="3"/>
  <c r="C16" i="3"/>
  <c r="C15" i="3"/>
  <c r="C14" i="3"/>
  <c r="C10" i="3"/>
  <c r="C9" i="3"/>
  <c r="C8" i="3"/>
  <c r="C4" i="3"/>
  <c r="C3" i="3"/>
  <c r="C2" i="3"/>
  <c r="U4" i="1"/>
  <c r="U5" i="1"/>
  <c r="U6" i="1"/>
  <c r="U7" i="1"/>
  <c r="U3" i="1"/>
  <c r="B4" i="1"/>
  <c r="C4" i="1"/>
  <c r="D4" i="1"/>
  <c r="E4" i="1"/>
  <c r="F4" i="1"/>
  <c r="G4" i="1"/>
  <c r="H4" i="1"/>
  <c r="B5" i="1"/>
  <c r="C5" i="1"/>
  <c r="D5" i="1"/>
  <c r="E5" i="1"/>
  <c r="F5" i="1"/>
  <c r="G5" i="1"/>
  <c r="H5" i="1"/>
  <c r="B6" i="1"/>
  <c r="C6" i="1"/>
  <c r="D6" i="1"/>
  <c r="E6" i="1"/>
  <c r="F6" i="1"/>
  <c r="G6" i="1"/>
  <c r="H6" i="1"/>
  <c r="B7" i="1"/>
  <c r="C7" i="1"/>
  <c r="D7" i="1"/>
  <c r="E7" i="1"/>
  <c r="F7" i="1"/>
  <c r="G7" i="1"/>
  <c r="H7" i="1"/>
  <c r="H3" i="1"/>
  <c r="G3" i="1"/>
  <c r="F3" i="1"/>
  <c r="E3" i="1"/>
  <c r="D3" i="1"/>
  <c r="C3" i="1"/>
  <c r="D12" i="1" l="1"/>
  <c r="H12" i="1"/>
  <c r="E12" i="1"/>
  <c r="F12" i="1"/>
  <c r="C12" i="1"/>
  <c r="G12" i="1"/>
  <c r="W5" i="1"/>
  <c r="W6" i="1"/>
  <c r="W7" i="1"/>
  <c r="W4" i="1"/>
  <c r="C12" i="3"/>
  <c r="A12" i="3" s="1"/>
  <c r="C43" i="3"/>
  <c r="D34" i="3" s="1"/>
  <c r="C52" i="3"/>
  <c r="A52" i="3" s="1"/>
  <c r="C59" i="3" s="1"/>
  <c r="C18" i="3"/>
  <c r="A18" i="3" s="1"/>
  <c r="C6" i="3"/>
  <c r="A6" i="3" s="1"/>
  <c r="C30" i="3"/>
  <c r="A30" i="3" s="1"/>
  <c r="D55" i="3" l="1"/>
  <c r="D56" i="3"/>
  <c r="D54" i="3"/>
  <c r="A43" i="3"/>
  <c r="D33" i="3"/>
  <c r="A36" i="3"/>
  <c r="D32" i="3"/>
  <c r="I7" i="1"/>
  <c r="P7" i="1"/>
  <c r="M7" i="1"/>
  <c r="C45" i="3" l="1"/>
  <c r="D58" i="3"/>
  <c r="D36" i="3"/>
  <c r="M6" i="1"/>
  <c r="P5" i="1"/>
  <c r="M4" i="1"/>
  <c r="M5" i="1"/>
  <c r="I5" i="1"/>
  <c r="I4" i="1"/>
  <c r="I6" i="1"/>
  <c r="P4" i="1"/>
  <c r="P6" i="1"/>
  <c r="C106" i="3"/>
  <c r="D104" i="3" s="1"/>
  <c r="B3" i="1"/>
  <c r="B12" i="1" s="1"/>
  <c r="W3" i="1" l="1"/>
  <c r="W12" i="1" s="1"/>
  <c r="D103" i="3"/>
  <c r="D105" i="3"/>
  <c r="D102" i="3"/>
  <c r="D14" i="3"/>
  <c r="C114" i="3"/>
  <c r="C115" i="3" s="1"/>
  <c r="C81" i="3"/>
  <c r="A81" i="3" s="1"/>
  <c r="C75" i="3"/>
  <c r="A75" i="3" s="1"/>
  <c r="C66" i="3"/>
  <c r="A66" i="3" s="1"/>
  <c r="C68" i="3" s="1"/>
  <c r="D21" i="3"/>
  <c r="D9" i="3"/>
  <c r="D3" i="3"/>
  <c r="I3" i="1"/>
  <c r="I12" i="1" s="1"/>
  <c r="C89" i="3" l="1"/>
  <c r="D84" i="3"/>
  <c r="D85" i="3"/>
  <c r="D83" i="3"/>
  <c r="D78" i="3"/>
  <c r="D49" i="3"/>
  <c r="D27" i="3"/>
  <c r="D26" i="3"/>
  <c r="D28" i="3"/>
  <c r="D112" i="3"/>
  <c r="D111" i="3"/>
  <c r="D113" i="3"/>
  <c r="D39" i="3"/>
  <c r="D40" i="3"/>
  <c r="D41" i="3"/>
  <c r="D96" i="3"/>
  <c r="D97" i="3"/>
  <c r="D94" i="3"/>
  <c r="D95" i="3"/>
  <c r="D73" i="3"/>
  <c r="D22" i="3"/>
  <c r="D72" i="3"/>
  <c r="D15" i="3"/>
  <c r="D16" i="3"/>
  <c r="D106" i="3"/>
  <c r="D2" i="3"/>
  <c r="D48" i="3"/>
  <c r="D8" i="3"/>
  <c r="D4" i="3"/>
  <c r="D50" i="3"/>
  <c r="D71" i="3"/>
  <c r="D10" i="3"/>
  <c r="D20" i="3"/>
  <c r="D77" i="3"/>
  <c r="D79" i="3"/>
  <c r="D62" i="3"/>
  <c r="D64" i="3"/>
  <c r="D63" i="3"/>
  <c r="D87" i="3" l="1"/>
  <c r="D30" i="3"/>
  <c r="D114" i="3"/>
  <c r="D18" i="3"/>
  <c r="D75" i="3"/>
  <c r="D24" i="3"/>
  <c r="D43" i="3"/>
  <c r="D52" i="3"/>
  <c r="D6" i="3"/>
  <c r="D12" i="3"/>
  <c r="D98" i="3"/>
  <c r="D81" i="3"/>
  <c r="D66" i="3"/>
  <c r="P3" i="1"/>
  <c r="P12" i="1" s="1"/>
  <c r="C107" i="3" l="1"/>
  <c r="C117" i="3" s="1"/>
  <c r="M3" i="1" l="1"/>
</calcChain>
</file>

<file path=xl/sharedStrings.xml><?xml version="1.0" encoding="utf-8"?>
<sst xmlns="http://schemas.openxmlformats.org/spreadsheetml/2006/main" count="345" uniqueCount="159">
  <si>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</si>
  <si>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</si>
  <si>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</si>
  <si>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</si>
  <si>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</si>
  <si>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</si>
  <si>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</si>
  <si>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</si>
  <si>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</si>
  <si>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</si>
  <si>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</si>
  <si>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</si>
  <si>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</si>
  <si>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</si>
  <si>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</si>
  <si>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</si>
  <si>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</si>
  <si>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</si>
  <si>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</si>
  <si>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</si>
  <si>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</si>
  <si>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</si>
  <si>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</si>
  <si>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</si>
  <si>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</si>
  <si>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</si>
  <si>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</si>
  <si>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</si>
  <si>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</si>
  <si>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</si>
  <si>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</si>
  <si>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</si>
  <si>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</si>
  <si>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</si>
  <si>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</si>
  <si>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</si>
  <si>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</si>
  <si>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</si>
  <si>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</si>
  <si>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</si>
  <si>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</si>
  <si>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</si>
  <si>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</si>
  <si>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</si>
  <si>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</si>
  <si>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</si>
  <si>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 xml:space="preserve">8. Communication
(NAEYC 4a)
</t>
  </si>
  <si>
    <t>Classroom Management</t>
  </si>
  <si>
    <t>Professional</t>
  </si>
  <si>
    <t>SuccessfulIn</t>
  </si>
  <si>
    <t>RecommendWithou</t>
  </si>
  <si>
    <t>TargetTheCandid</t>
  </si>
  <si>
    <t>Professionalism</t>
  </si>
  <si>
    <t>2 Target</t>
  </si>
  <si>
    <t>1 Acceptable</t>
  </si>
  <si>
    <t>0 Unacceptable</t>
  </si>
  <si>
    <t xml:space="preserve"> </t>
  </si>
  <si>
    <t>Teaching and Assessment</t>
  </si>
  <si>
    <t>General Evaluation (Numerical)</t>
  </si>
  <si>
    <t>General Evaluation (Textual)</t>
  </si>
  <si>
    <t>Total Score (out of 26)</t>
  </si>
  <si>
    <t xml:space="preserve">1.  Planning for Instruction (ACEI 3.1; INTASC 1, 2 &amp; 7; CAEP 1.1, 1.3, 1.4, 3.4, 3.5)
</t>
  </si>
  <si>
    <t>(ACEI 3.2; INTASC 1, 2 &amp; 7; CAEP 1.1, 1.3, 1.4, 3.4, 3.5)</t>
  </si>
  <si>
    <t xml:space="preserve">2.  Instructional Strategies
(ACEI 3.3; INTASC 8; CAEP 1.1, 1.3, 1.4, 1.5, 3.4, 3.5)
</t>
  </si>
  <si>
    <t>(ACEI 3.4; INTASC 8; CAEP 1.1, 1.3, 1.4, 1.5, 3.4, 3.5)</t>
  </si>
  <si>
    <t xml:space="preserve">3.  Resources
(ACEI 3.1)
</t>
  </si>
  <si>
    <t xml:space="preserve">4.  Assessment
(ACEI 4.0; INTASC 6; CAEP 1.1, 1.2, 1.3, 3.5)
</t>
  </si>
  <si>
    <t xml:space="preserve">(ACEI 4.0; INTASC 6; CAEP 1.1, 1.2, 1.3, 3.5)
</t>
  </si>
  <si>
    <t xml:space="preserve">5.  Learning Environment
(ACEI 3.4; INTASC 3; CAEP 1.1, 1.3)
</t>
  </si>
  <si>
    <t xml:space="preserve">6.  Lesson Management 
(ACEI 3.1; INTASC 3; CAEP 1.1, 3.5)
</t>
  </si>
  <si>
    <t xml:space="preserve">7. Professional Relationships
(ACEI 5.2; INTASC 10; CAEP 1.1, 3.3, 3.5)
</t>
  </si>
  <si>
    <t xml:space="preserve">8. Communication
(ACEI 3.5)
</t>
  </si>
  <si>
    <t xml:space="preserve">9. Reflective Practice
(ACEI 5.1, INTASC 9; CAEP 1.1, 1.2, 3.3, 3.4, 3.5) 
</t>
  </si>
  <si>
    <t xml:space="preserve">Professional Growth
(ACEI 5.1, INTASC 9; CAEP 1.1, 1.2, 3.3, 3.4, 3.5)
</t>
  </si>
  <si>
    <t>D3</t>
  </si>
  <si>
    <t xml:space="preserve">1.  Planning for Instruction
(ACEI 3.1; INTASC 1, 2 &amp; 7; CAEP 1.1, 1.3, 1.4, 3.4, 3.5)
</t>
  </si>
  <si>
    <t xml:space="preserve">6.  Lesson Management 
(ACEI 3.1; INTASC 3; CAEP 1.1, 3.5)
</t>
  </si>
  <si>
    <t xml:space="preserve">Professional Growth
(ACEI 5.1, INTASC 9; CAEP 1.1, 1.2, 3.3, 3.4, 3.5)
</t>
  </si>
  <si>
    <t>B. Classroom Management Mean of the Means</t>
  </si>
  <si>
    <t>2nd</t>
  </si>
  <si>
    <t>Fall 2020</t>
  </si>
  <si>
    <t>4th grade</t>
  </si>
  <si>
    <t>Thomas Elementary, Thomas</t>
  </si>
  <si>
    <t>Bethany understands the importance of planning for instruction to ensure student achievement.  She creates lesson plans that are developmentally appropriate and makes connections to student's backgrounds and interests.</t>
  </si>
  <si>
    <t>Bethany understands the importance of addressing the needs of all students to maximize student learning.</t>
  </si>
  <si>
    <t>Bethany uses a wide variety of instructional strategies to promote critical thinking and problem solving,</t>
  </si>
  <si>
    <t>Bethany understands the importance of student engagement to promote active engagement and increase student participation.</t>
  </si>
  <si>
    <t>Bethany understands the importance of using a variety of assessment tools to increase student development and achievement.</t>
  </si>
  <si>
    <t>Bethany establishes an effective learning environment where all students want to participate.</t>
  </si>
  <si>
    <t>Bethany fosters positive communication with her students, cooperating teacher, and all involved in the students' learning.</t>
  </si>
  <si>
    <t>Bethany effectively communicates with her students to support student interaction.  She respects all students, and they respect her..</t>
  </si>
  <si>
    <t>Bethany exemplifies professional demeanor at all times.</t>
  </si>
  <si>
    <t>C4 Elementary / Arkansas City, KS</t>
  </si>
  <si>
    <t>Brylee is thorough in planning for instruction that engages students in a variety of modalities with various grouping arrangements to enhance learning.</t>
  </si>
  <si>
    <t>Brylee considers the unique characteristics of the students in her class to ensure her instruction and interactions are appropriate to their needs.</t>
  </si>
  <si>
    <t>Strong variety of approaches to instruction are evident in observations and throughout th the TWS.</t>
  </si>
  <si>
    <t>Students are regularly engaged in the lesson and independent work allows for students to take ownership over learning in engaging ways.</t>
  </si>
  <si>
    <t>Technology use is appropriate to the developmental needs of students. Brylee can use technology to meet learning needs when necessary but is also able to recognize when a hands-on multimodal approach is more effective. Great balance in the classroom.</t>
  </si>
  <si>
    <t>Various types of assessment, formal and informal, are used to gather data on student progress.</t>
  </si>
  <si>
    <t>Use of data to make meaning for learning and changes to instruction as needed is evident thoughout observations and TWS.</t>
  </si>
  <si>
    <t>CHAMPS is a great approach to prevent misbehavior in the classroom. Interpersonal relationships add to her ability to engage children in learning.</t>
  </si>
  <si>
    <t>Interactions with students and colleagues are appropriate and encourage collaboration for learning. Brylee will be a great teacher leader in her future district.</t>
  </si>
  <si>
    <t>Brylee is always well prepared and able to articulate her understanding. She is able to communicate well with all stakeholders, including students, to influence higher levels of learning!</t>
  </si>
  <si>
    <t>Brylee's disposition demonstrates a desire to perfect her craft and ability to consider constructive critique for continued growth.</t>
  </si>
  <si>
    <t>Hydro Elementary, Hydro</t>
  </si>
  <si>
    <t>5th Grade</t>
  </si>
  <si>
    <t>Sunset Elementary/Cody, WY</t>
  </si>
  <si>
    <t>Kayla and her CT had a terrific relationship as indicated on feedback and during my time observing the classroom.</t>
  </si>
  <si>
    <t>Kayla was outstanding in all aspects of her teacher candidacy.  Her ability to manage the classroom, connect with both adults and students, and demonstrate flexibility in an unconventional semester indicate that she will be a successful educator.</t>
  </si>
  <si>
    <t>Rosewitcher/ Elreno</t>
  </si>
  <si>
    <t>Mckenzie is able to plan dynamic instruction that allows for a variety of grouping arrangements to enhance learning and application of skills being taught. Her instruction is engaging and uses multiple modalities so that students are highly engaged.</t>
  </si>
  <si>
    <t>Makenzie consistently considers the unique characteristics of her students. She is able to utilize their learning abilities, styles, and backgrounds to develop lessons that address their multiple needs while also addressing the state required standards. She meets students where they are and reviews information needed in order to introduce new skills and elevate learning.</t>
  </si>
  <si>
    <t>Multiple strategies are utilized to help students meet learning goals.</t>
  </si>
  <si>
    <t>Makenzie thinks deeply about the skills her students need to master and takes time to develop lessons and activities that allow them to practice the skills and apply them in the classroom.</t>
  </si>
  <si>
    <t>Makenzie is able to use technology appropriately and as needed to enhance instruction. She uses an appropriate balance of technology for the developmental abilities of students.</t>
  </si>
  <si>
    <t>Various types of assessment, including observational informal assessments in conjunction with more formal approaches to progress monitoring, are utilized to understand student abilities and growth over time.</t>
  </si>
  <si>
    <t>Data gathered from formal and informal assessments are used to aid in developing lessons and in making changes to instruction as necessary.</t>
  </si>
  <si>
    <t>Students appear highly motivated to engage in the lessons. They are responsive and eager to participate.</t>
  </si>
  <si>
    <t>Use of transitions to increase time on task are very effective and engaging for students!</t>
  </si>
  <si>
    <t>Makenzie is able to maintain strong collegial relationships. She will be a great teacher leader in her future district.</t>
  </si>
  <si>
    <t>Makenzie is well spoken and able to articulate her understandings and beliefs in a way that is professional and heartfelt. She is able to motivate others, including students and colleagues! She will be a great teacher leader in her future district.</t>
  </si>
  <si>
    <t>Makenzie is very reflective. She thinks deeply about her choices and areas for continued growth.</t>
  </si>
  <si>
    <t>Makenzie seeks out constructive critique. She is eager to continue her learning and looks for opportunities to grow.</t>
  </si>
  <si>
    <t>1st</t>
  </si>
  <si>
    <t>Burcham Elementary/Weatherford, OK</t>
  </si>
  <si>
    <t>Created very well-developed lesson plans, especially for her TWS. During my observations, she was organized and prepared.</t>
  </si>
  <si>
    <t>Intentionally planned instruction based on the needs of her students. Identified appropriate OAS.</t>
  </si>
  <si>
    <t>During my observations, she had high expectations for all of her students and effectively communicated those to her students.</t>
  </si>
  <si>
    <t>Integrated multiple assessments including oral questioning, observations,  and student products.</t>
  </si>
  <si>
    <t>Recognizes that a variety of approaches are needed in order to meet the needs of students. She developed verbal and non-verbal signals as a means of managing her first grade classroom.</t>
  </si>
  <si>
    <t>Integrated appropriate technology. Used by her and the students.</t>
  </si>
  <si>
    <t>Understands the importance of effectively communicating with parents on a frequent basis.</t>
  </si>
  <si>
    <t>Presents herself as a professional educator at all times.</t>
  </si>
  <si>
    <t>TWS was completed and met all expectations.</t>
  </si>
  <si>
    <t>Rose Witcher Elementary, El Reno OK</t>
  </si>
  <si>
    <t>Regina develops lessons that are age and developmentally appropriate and provides a variety of learning opportunities and instructional strategies.  She does a wonderful job relating new vocabulary to students' personal experiences and past lessons.  She is an expert at making content relevant and interesting to her students.</t>
  </si>
  <si>
    <t>Regina understands that all students learn differently and provides multiple learning opportunities to address diverse needs. (visuals, videos, etc)</t>
  </si>
  <si>
    <t>Regina provides guiding questions for selections and discussion.  She ties students' interest and experiences to her lessons.</t>
  </si>
  <si>
    <t>Regina creates an effective classroom environment which fosters active engagement, self-motivation, and positive interaction.  Regina treats all students with respect and allows for student interaction.  Her students respect her too!</t>
  </si>
  <si>
    <t>Regina creates a positive learning environment at all times.</t>
  </si>
  <si>
    <t>Regina fosters positive communication and interaction with her students and faculty.  She understands students' individual differences and values their individual backgrounds, interests, and cultures.</t>
  </si>
  <si>
    <t>Regina demonstrates professional demeanor and ethical behavior and scholarship. She expresses herself effectively and maintains professionalism with students and faculty.</t>
  </si>
  <si>
    <t>Congratulations, Regina!  I am so proud of you!!</t>
  </si>
  <si>
    <t>First Grade</t>
  </si>
  <si>
    <t>Burcham Elementary/Weatherford</t>
  </si>
  <si>
    <t>In your TWS I see your standards listed but I'm not seeing them in your daily lesson plans you created. I do know that your CT shared with me you both sit down to go over the week's standards so you know what is being taught.</t>
  </si>
  <si>
    <t>We were able to visit about lessons and how you felt they went and reflected what went well and what you would like to do next time.</t>
  </si>
  <si>
    <t>Lots of adaptations made for students of many diverse learning styles. Premade sentences for tracing, microphone system for hearing impaired, technology for visual learners.</t>
  </si>
  <si>
    <t>Did well at keeping students engaged and actively learning. They had hands on manipulatives to work on while at their seat following the teacher.</t>
  </si>
  <si>
    <t>Utilized multiple strategies for direct instruction, guided instruction, and independent work. Pulled from Poems and texts read together in class.</t>
  </si>
  <si>
    <t>Used several different types of assessment and then used that information from pre-test and formatives to pull students back for small groups and worked on skills together. Was able to gather data that showed growth.</t>
  </si>
  <si>
    <t>Uses three strategies to keep students on task and take responsibility for their actions. These strategies allows the students to reflect on what they are doing and how to correct it if they aren't on task.</t>
  </si>
  <si>
    <t>Does well at keeping students engaged and motivated throughout the lesson. They have procedures down and transition well.</t>
  </si>
  <si>
    <t>Does well at constructive feedback. Implements ideas that have been reflected upon. Willing to do what is best for the students and utilizes colleagues for resources.</t>
  </si>
  <si>
    <t>Has built a positive relationship with students and took time to get to know them.</t>
  </si>
  <si>
    <t>Very willing to work with others.</t>
  </si>
  <si>
    <t>Was able to attend parent teacher conferences and professional development days.</t>
  </si>
  <si>
    <t>Total Score out of 26 possible points</t>
  </si>
  <si>
    <t>TOTAL SCORE out of 26 possible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</si>
</sst>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diagonal/>
    </border>
    <border>
      <left style="thin">
        <color indexed="64"/>
      </left>
      <right/>
      <top/>
      <bottom/>
      <diagonal/>
    </border>
  </borders>
  <cellStyleXfs count="2">
    <xf numFmtId="0" fontId="0" fillId="0" borderId="0" applyAlignment="0">
      <alignment vertical="top" wrapText="1"/>
      <protection locked="0"/>
    </xf>
    <xf numFmtId="0" fontId="1" fillId="0" borderId="0"/>
  </cellStyleXfs>
  <cellXfs count="108">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49" fontId="3" fillId="0" borderId="0" xfId="0" applyNumberFormat="1" applyFont="1" applyFill="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1" fontId="6" fillId="0" borderId="24" xfId="0" applyNumberFormat="1" applyFont="1" applyFill="1" applyBorder="1" applyAlignment="1" applyProtection="1">
      <alignment horizontal="right" wrapText="1"/>
      <protection hidden="1"/>
    </xf>
    <xf numFmtId="10" fontId="6" fillId="0" borderId="24" xfId="0" applyNumberFormat="1" applyFont="1" applyFill="1" applyBorder="1" applyAlignment="1" applyProtection="1">
      <alignment horizontal="right" wrapText="1"/>
      <protection hidden="1"/>
    </xf>
    <xf numFmtId="2" fontId="4" fillId="0" borderId="25" xfId="0" applyNumberFormat="1" applyFont="1" applyFill="1" applyBorder="1" applyAlignment="1" applyProtection="1">
      <alignment horizontal="center" wrapText="1"/>
      <protection hidden="1"/>
    </xf>
    <xf numFmtId="22" fontId="0" fillId="0" borderId="0" xfId="0" applyNumberFormat="1" applyFont="1" applyFill="1" applyAlignment="1" applyProtection="1">
      <alignment horizontal="left" vertical="top"/>
      <protection hidden="1"/>
    </xf>
    <xf numFmtId="49" fontId="3" fillId="0" borderId="0" xfId="0" applyNumberFormat="1" applyFont="1" applyFill="1" applyAlignment="1" applyProtection="1">
      <alignment wrapText="1"/>
      <protection hidden="1"/>
    </xf>
    <xf numFmtId="0" fontId="0" fillId="0" borderId="0" xfId="0" applyFill="1" applyAlignment="1" applyProtection="1">
      <alignment vertical="top"/>
      <protection hidden="1"/>
    </xf>
    <xf numFmtId="0" fontId="0" fillId="0" borderId="0" xfId="0" applyFill="1" applyAlignment="1" applyProtection="1">
      <alignment vertical="top" wrapText="1"/>
      <protection hidden="1"/>
    </xf>
    <xf numFmtId="0" fontId="3" fillId="0" borderId="0" xfId="0" applyFont="1" applyFill="1" applyAlignment="1" applyProtection="1">
      <alignment horizontal="center"/>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4" fillId="0" borderId="15" xfId="0" applyFont="1" applyFill="1" applyBorder="1" applyAlignment="1" applyProtection="1">
      <alignment horizontal="left" wrapText="1"/>
      <protection hidden="1"/>
    </xf>
    <xf numFmtId="0" fontId="4"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22" xfId="0" applyNumberFormat="1" applyFont="1" applyFill="1" applyBorder="1" applyAlignment="1" applyProtection="1">
      <alignment horizontal="center" wrapText="1"/>
      <protection hidden="1"/>
    </xf>
    <xf numFmtId="2" fontId="4" fillId="0" borderId="23" xfId="0" applyNumberFormat="1" applyFont="1" applyFill="1" applyBorder="1" applyAlignment="1" applyProtection="1">
      <alignment horizontal="center"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0" xfId="0" applyNumberFormat="1" applyFont="1" applyFill="1" applyBorder="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
  <sheetViews>
    <sheetView view="pageLayout" zoomScaleNormal="100" workbookViewId="0">
      <selection activeCell="M20" sqref="M20"/>
    </sheetView>
  </sheetViews>
  <sheetFormatPr defaultColWidth="10.7109375" defaultRowHeight="10.199999999999999" x14ac:dyDescent="0.2"/>
  <cols>
    <col min="1" max="1" width="7.42578125" style="5" bestFit="1" customWidth="1"/>
    <col min="2" max="8" width="5.7109375" style="5" bestFit="1" customWidth="1"/>
    <col min="9" max="9" width="9.42578125" style="5" customWidth="1"/>
    <col min="10" max="10" width="4.140625" style="5" customWidth="1"/>
    <col min="11" max="11" width="7.85546875" style="5" customWidth="1"/>
    <col min="12" max="12" width="6.42578125" style="5" customWidth="1"/>
    <col min="13" max="13" width="12.140625" style="5" customWidth="1"/>
    <col min="14" max="14" width="7.85546875" style="5" customWidth="1"/>
    <col min="15" max="15" width="7.28515625" style="5" customWidth="1"/>
    <col min="16" max="16" width="14" style="5" customWidth="1"/>
    <col min="17" max="17" width="5.7109375" style="5" bestFit="1" customWidth="1"/>
    <col min="18" max="18" width="8.85546875" style="5" customWidth="1"/>
    <col min="19" max="20" width="8.28515625" style="5" customWidth="1"/>
    <col min="21" max="21" width="10.140625" style="5" customWidth="1"/>
    <col min="22" max="22" width="2.42578125" style="5" customWidth="1"/>
    <col min="23" max="23" width="12.7109375" style="5" customWidth="1"/>
    <col min="24" max="24" width="3" style="5" customWidth="1"/>
    <col min="25" max="25" width="14.7109375" style="8"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74" t="s">
        <v>11</v>
      </c>
      <c r="B1" s="73" t="s">
        <v>7</v>
      </c>
      <c r="C1" s="73"/>
      <c r="D1" s="73"/>
      <c r="E1" s="73"/>
      <c r="F1" s="73"/>
      <c r="G1" s="73"/>
      <c r="H1" s="73"/>
      <c r="I1" s="73"/>
      <c r="J1" s="48"/>
      <c r="K1" s="73" t="s">
        <v>9</v>
      </c>
      <c r="L1" s="73"/>
      <c r="M1" s="73"/>
      <c r="N1" s="48"/>
      <c r="O1" s="48" t="s">
        <v>43</v>
      </c>
      <c r="P1" s="48"/>
      <c r="Q1" s="48"/>
      <c r="R1" s="73" t="s">
        <v>52</v>
      </c>
      <c r="S1" s="73"/>
      <c r="T1" s="73"/>
      <c r="U1" s="73"/>
      <c r="V1" s="48"/>
      <c r="W1" s="48"/>
      <c r="X1" s="42"/>
      <c r="Y1" s="73" t="s">
        <v>59</v>
      </c>
      <c r="Z1" s="73"/>
      <c r="AA1" s="73"/>
      <c r="AB1" s="73"/>
      <c r="AC1" s="48"/>
      <c r="AD1" s="73" t="s">
        <v>58</v>
      </c>
      <c r="AE1" s="73"/>
      <c r="AF1" s="73"/>
      <c r="AG1" s="73"/>
    </row>
    <row r="2" spans="1:35" s="4" customFormat="1" ht="42" customHeight="1" x14ac:dyDescent="0.2">
      <c r="A2" s="75"/>
      <c r="B2" s="2" t="s">
        <v>12</v>
      </c>
      <c r="C2" s="2" t="s">
        <v>13</v>
      </c>
      <c r="D2" s="2" t="s">
        <v>14</v>
      </c>
      <c r="E2" s="2" t="s">
        <v>15</v>
      </c>
      <c r="F2" s="2" t="s">
        <v>16</v>
      </c>
      <c r="G2" s="2" t="s">
        <v>17</v>
      </c>
      <c r="H2" s="2" t="s">
        <v>18</v>
      </c>
      <c r="I2" s="3" t="s">
        <v>8</v>
      </c>
      <c r="J2" s="3"/>
      <c r="K2" s="2" t="s">
        <v>19</v>
      </c>
      <c r="L2" s="2" t="s">
        <v>20</v>
      </c>
      <c r="M2" s="3" t="s">
        <v>8</v>
      </c>
      <c r="N2" s="3"/>
      <c r="O2" s="2" t="s">
        <v>21</v>
      </c>
      <c r="P2" s="3" t="s">
        <v>8</v>
      </c>
      <c r="Q2" s="3"/>
      <c r="R2" s="2" t="s">
        <v>22</v>
      </c>
      <c r="S2" s="2" t="s">
        <v>23</v>
      </c>
      <c r="T2" s="58" t="s">
        <v>74</v>
      </c>
      <c r="U2" s="3" t="s">
        <v>8</v>
      </c>
      <c r="V2" s="3"/>
      <c r="W2" s="63" t="s">
        <v>60</v>
      </c>
      <c r="X2" s="63"/>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6">
        <f>AVERAGE(B3:H3)</f>
        <v>2</v>
      </c>
      <c r="J3" s="6"/>
      <c r="K3" s="5">
        <f>Textual!U3</f>
        <v>2</v>
      </c>
      <c r="L3" s="5">
        <f>Textual!W3</f>
        <v>2</v>
      </c>
      <c r="M3" s="6">
        <f t="shared" ref="M3:M7" si="0">AVERAGE(K3:L3)</f>
        <v>2</v>
      </c>
      <c r="N3" s="6"/>
      <c r="O3" s="5">
        <f>Textual!Y3</f>
        <v>2</v>
      </c>
      <c r="P3" s="6">
        <f t="shared" ref="P3:P7" si="1">AVERAGE(O3:O3)</f>
        <v>2</v>
      </c>
      <c r="Q3" s="6"/>
      <c r="R3" s="5">
        <f>Textual!AA3</f>
        <v>2</v>
      </c>
      <c r="S3" s="5">
        <f>Textual!AC3</f>
        <v>2</v>
      </c>
      <c r="T3" s="5">
        <f>Textual!AE3</f>
        <v>2</v>
      </c>
      <c r="U3" s="6">
        <f>IFERROR(AVERAGE(R3:T3),"")</f>
        <v>2</v>
      </c>
      <c r="V3" s="6"/>
      <c r="W3" s="64">
        <f>SUM(B3:H3,K3:L3,O3,R3:T3)</f>
        <v>26</v>
      </c>
      <c r="Y3" s="15" t="str">
        <f>Textual!AH3</f>
        <v>SuccessfulIn</v>
      </c>
      <c r="Z3" s="15" t="str">
        <f>Textual!AI3</f>
        <v>RecommendWithou</v>
      </c>
      <c r="AA3" s="16" t="str">
        <f>Textual!AJ3</f>
        <v>TargetTheCandid</v>
      </c>
      <c r="AB3" s="6"/>
      <c r="AD3" s="61">
        <f>IF(Y3="SuccessfulIn",4,IF(Y3="SuccessfulIn2",3,IF(Y3="SuccessDoubtful",2,IF(Y3="SuccessDoubtfu2",1,))))</f>
        <v>4</v>
      </c>
      <c r="AE3" s="61">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2</v>
      </c>
      <c r="D4" s="5">
        <f>Textual!K4</f>
        <v>2</v>
      </c>
      <c r="E4" s="5">
        <f>Textual!M4</f>
        <v>2</v>
      </c>
      <c r="F4" s="5">
        <f>Textual!O4</f>
        <v>2</v>
      </c>
      <c r="G4" s="5">
        <f>Textual!Q4</f>
        <v>2</v>
      </c>
      <c r="H4" s="5">
        <f>Textual!S4</f>
        <v>2</v>
      </c>
      <c r="I4" s="6">
        <f>AVERAGE(B4:H4)</f>
        <v>2</v>
      </c>
      <c r="J4" s="8"/>
      <c r="K4" s="5">
        <f>Textual!U4</f>
        <v>2</v>
      </c>
      <c r="L4" s="5">
        <f>Textual!W4</f>
        <v>2</v>
      </c>
      <c r="M4" s="6">
        <f t="shared" si="0"/>
        <v>2</v>
      </c>
      <c r="N4" s="8"/>
      <c r="O4" s="5">
        <f>Textual!Y4</f>
        <v>2</v>
      </c>
      <c r="P4" s="6">
        <f t="shared" si="1"/>
        <v>2</v>
      </c>
      <c r="Q4" s="8"/>
      <c r="R4" s="5">
        <f>Textual!AA4</f>
        <v>2</v>
      </c>
      <c r="S4" s="5">
        <f>Textual!AC4</f>
        <v>2</v>
      </c>
      <c r="T4" s="5">
        <f>Textual!AE4</f>
        <v>2</v>
      </c>
      <c r="U4" s="6">
        <f t="shared" ref="U4:U7" si="2">AVERAGE(S4:S4)</f>
        <v>2</v>
      </c>
      <c r="V4" s="6"/>
      <c r="W4" s="64">
        <f t="shared" ref="W4:W10" si="3">SUM(B4:H4,K4:L4,O4,R4:T4)</f>
        <v>26</v>
      </c>
      <c r="Y4" s="15" t="str">
        <f>Textual!AH4</f>
        <v>SuccessfulIn</v>
      </c>
      <c r="Z4" s="15" t="str">
        <f>Textual!AI4</f>
        <v>RecommendWithou</v>
      </c>
      <c r="AA4" s="16" t="str">
        <f>Textual!AJ4</f>
        <v>TargetTheCandid</v>
      </c>
      <c r="AB4" s="6"/>
      <c r="AC4" s="9"/>
      <c r="AD4" s="61">
        <f t="shared" ref="AD4:AD7" si="4">IF(Y4="SuccessfulIn",4,IF(Y4="SuccessfulIn2",3,IF(Y4="SuccessDoubtful",2,IF(Y4="SuccessDoubtfu2",1,))))</f>
        <v>4</v>
      </c>
      <c r="AE4" s="61">
        <f>IF(Numerical!Z4="RecommendWithou",4,IF(Numerical!Z4="WouldRecommend",3,IF(Numerical!Z4="Recommendations",2,IF(Numerical!Z4="UnableToRecomme",1))))</f>
        <v>4</v>
      </c>
      <c r="AF4" s="5">
        <f t="shared" ref="AF4:AF7" si="5">IF(AA4="TargetTheCandid",3,IF(AA4="AcceptableThe",2,IF(AA4="Unacceptable",1)))</f>
        <v>3</v>
      </c>
      <c r="AG4" s="6">
        <f t="shared" ref="AG4:AG7" si="6">AVERAGE(AD4:AF4)</f>
        <v>3.6666666666666665</v>
      </c>
      <c r="AH4" s="9"/>
      <c r="AI4" s="9"/>
    </row>
    <row r="5" spans="1:35" ht="20.399999999999999" x14ac:dyDescent="0.2">
      <c r="A5" s="5">
        <v>3</v>
      </c>
      <c r="B5" s="5">
        <f>Textual!G5</f>
        <v>2</v>
      </c>
      <c r="C5" s="5">
        <f>Textual!I5</f>
        <v>2</v>
      </c>
      <c r="D5" s="5">
        <f>Textual!K5</f>
        <v>2</v>
      </c>
      <c r="E5" s="5">
        <f>Textual!M5</f>
        <v>2</v>
      </c>
      <c r="F5" s="5">
        <f>Textual!O5</f>
        <v>2</v>
      </c>
      <c r="G5" s="5">
        <f>Textual!Q5</f>
        <v>2</v>
      </c>
      <c r="H5" s="5">
        <f>Textual!S5</f>
        <v>2</v>
      </c>
      <c r="I5" s="6">
        <f>AVERAGE(B5:H5)</f>
        <v>2</v>
      </c>
      <c r="J5" s="8"/>
      <c r="K5" s="5">
        <f>Textual!U5</f>
        <v>2</v>
      </c>
      <c r="L5" s="5">
        <f>Textual!W5</f>
        <v>2</v>
      </c>
      <c r="M5" s="6">
        <f t="shared" si="0"/>
        <v>2</v>
      </c>
      <c r="N5" s="8"/>
      <c r="O5" s="5">
        <f>Textual!Y5</f>
        <v>2</v>
      </c>
      <c r="P5" s="6">
        <f t="shared" si="1"/>
        <v>2</v>
      </c>
      <c r="Q5" s="8"/>
      <c r="R5" s="5">
        <f>Textual!AA5</f>
        <v>2</v>
      </c>
      <c r="S5" s="5">
        <f>Textual!AC5</f>
        <v>2</v>
      </c>
      <c r="T5" s="5">
        <f>Textual!AE5</f>
        <v>2</v>
      </c>
      <c r="U5" s="6">
        <f t="shared" si="2"/>
        <v>2</v>
      </c>
      <c r="V5" s="6"/>
      <c r="W5" s="64">
        <f t="shared" si="3"/>
        <v>26</v>
      </c>
      <c r="Y5" s="15" t="str">
        <f>Textual!AH5</f>
        <v>SuccessfulIn</v>
      </c>
      <c r="Z5" s="15" t="str">
        <f>Textual!AI5</f>
        <v>RecommendWithou</v>
      </c>
      <c r="AA5" s="16" t="str">
        <f>Textual!AJ5</f>
        <v>TargetTheCandid</v>
      </c>
      <c r="AB5" s="6"/>
      <c r="AC5" s="9"/>
      <c r="AD5" s="61">
        <f t="shared" si="4"/>
        <v>4</v>
      </c>
      <c r="AE5" s="61">
        <f>IF(Numerical!Z5="RecommendWithou",4,IF(Numerical!Z5="WouldRecommend",3,IF(Numerical!Z5="Recommendations",2,IF(Numerical!Z5="UnableToRecomme",1))))</f>
        <v>4</v>
      </c>
      <c r="AF5" s="5">
        <f t="shared" si="5"/>
        <v>3</v>
      </c>
      <c r="AG5" s="6">
        <f t="shared" si="6"/>
        <v>3.6666666666666665</v>
      </c>
      <c r="AH5" s="9"/>
      <c r="AI5" s="9"/>
    </row>
    <row r="6" spans="1:35" ht="20.399999999999999" x14ac:dyDescent="0.2">
      <c r="A6" s="5">
        <v>4</v>
      </c>
      <c r="B6" s="5">
        <f>Textual!G6</f>
        <v>2</v>
      </c>
      <c r="C6" s="5">
        <f>Textual!I6</f>
        <v>2</v>
      </c>
      <c r="D6" s="5">
        <f>Textual!K6</f>
        <v>2</v>
      </c>
      <c r="E6" s="5">
        <f>Textual!M6</f>
        <v>2</v>
      </c>
      <c r="F6" s="5">
        <f>Textual!O6</f>
        <v>2</v>
      </c>
      <c r="G6" s="5">
        <f>Textual!Q6</f>
        <v>2</v>
      </c>
      <c r="H6" s="5">
        <f>Textual!S6</f>
        <v>2</v>
      </c>
      <c r="I6" s="6">
        <f>AVERAGE(B6:H6)</f>
        <v>2</v>
      </c>
      <c r="J6" s="8"/>
      <c r="K6" s="5">
        <f>Textual!U6</f>
        <v>2</v>
      </c>
      <c r="L6" s="5">
        <f>Textual!W6</f>
        <v>2</v>
      </c>
      <c r="M6" s="6">
        <f t="shared" si="0"/>
        <v>2</v>
      </c>
      <c r="N6" s="8"/>
      <c r="O6" s="5">
        <f>Textual!Y6</f>
        <v>2</v>
      </c>
      <c r="P6" s="6">
        <f t="shared" si="1"/>
        <v>2</v>
      </c>
      <c r="Q6" s="8"/>
      <c r="R6" s="5">
        <f>Textual!AA6</f>
        <v>2</v>
      </c>
      <c r="S6" s="5">
        <f>Textual!AC6</f>
        <v>2</v>
      </c>
      <c r="T6" s="5">
        <f>Textual!AE6</f>
        <v>2</v>
      </c>
      <c r="U6" s="6">
        <f t="shared" si="2"/>
        <v>2</v>
      </c>
      <c r="V6" s="6"/>
      <c r="W6" s="64">
        <f t="shared" si="3"/>
        <v>26</v>
      </c>
      <c r="Y6" s="15" t="str">
        <f>Textual!AH6</f>
        <v>SuccessfulIn</v>
      </c>
      <c r="Z6" s="15" t="str">
        <f>Textual!AI6</f>
        <v>RecommendWithou</v>
      </c>
      <c r="AA6" s="16" t="str">
        <f>Textual!AJ6</f>
        <v>TargetTheCandid</v>
      </c>
      <c r="AB6" s="6"/>
      <c r="AC6" s="9"/>
      <c r="AD6" s="61">
        <f t="shared" si="4"/>
        <v>4</v>
      </c>
      <c r="AE6" s="61">
        <f>IF(Numerical!Z6="RecommendWithou",4,IF(Numerical!Z6="WouldRecommend",3,IF(Numerical!Z6="Recommendations",2,IF(Numerical!Z6="UnableToRecomme",1))))</f>
        <v>4</v>
      </c>
      <c r="AF6" s="5">
        <f t="shared" si="5"/>
        <v>3</v>
      </c>
      <c r="AG6" s="6">
        <f t="shared" si="6"/>
        <v>3.6666666666666665</v>
      </c>
      <c r="AH6" s="9"/>
      <c r="AI6" s="9"/>
    </row>
    <row r="7" spans="1:35" ht="20.399999999999999" x14ac:dyDescent="0.2">
      <c r="A7" s="5">
        <v>5</v>
      </c>
      <c r="B7" s="5">
        <f>Textual!G7</f>
        <v>2</v>
      </c>
      <c r="C7" s="5">
        <f>Textual!I7</f>
        <v>2</v>
      </c>
      <c r="D7" s="5">
        <f>Textual!K7</f>
        <v>2</v>
      </c>
      <c r="E7" s="5">
        <f>Textual!M7</f>
        <v>2</v>
      </c>
      <c r="F7" s="5">
        <f>Textual!O7</f>
        <v>2</v>
      </c>
      <c r="G7" s="5">
        <f>Textual!Q7</f>
        <v>2</v>
      </c>
      <c r="H7" s="5">
        <f>Textual!S7</f>
        <v>2</v>
      </c>
      <c r="I7" s="6">
        <f>AVERAGE(B7:H7)</f>
        <v>2</v>
      </c>
      <c r="J7" s="8"/>
      <c r="K7" s="5">
        <f>Textual!U7</f>
        <v>2</v>
      </c>
      <c r="L7" s="5">
        <f>Textual!W7</f>
        <v>2</v>
      </c>
      <c r="M7" s="6">
        <f t="shared" si="0"/>
        <v>2</v>
      </c>
      <c r="N7" s="8"/>
      <c r="O7" s="5">
        <f>Textual!Y7</f>
        <v>2</v>
      </c>
      <c r="P7" s="6">
        <f t="shared" si="1"/>
        <v>2</v>
      </c>
      <c r="Q7" s="8"/>
      <c r="R7" s="5">
        <f>Textual!AA7</f>
        <v>2</v>
      </c>
      <c r="S7" s="5">
        <f>Textual!AC7</f>
        <v>2</v>
      </c>
      <c r="T7" s="5">
        <f>Textual!AE7</f>
        <v>2</v>
      </c>
      <c r="U7" s="6">
        <f t="shared" si="2"/>
        <v>2</v>
      </c>
      <c r="V7" s="6"/>
      <c r="W7" s="64">
        <f t="shared" si="3"/>
        <v>26</v>
      </c>
      <c r="Y7" s="15" t="str">
        <f>Textual!AH7</f>
        <v>SuccessfulIn</v>
      </c>
      <c r="Z7" s="15" t="str">
        <f>Textual!AI7</f>
        <v>RecommendWithou</v>
      </c>
      <c r="AA7" s="16" t="str">
        <f>Textual!AJ7</f>
        <v>TargetTheCandid</v>
      </c>
      <c r="AB7" s="6"/>
      <c r="AC7" s="9"/>
      <c r="AD7" s="61">
        <f t="shared" si="4"/>
        <v>4</v>
      </c>
      <c r="AE7" s="61">
        <f>IF(Numerical!Z7="RecommendWithou",4,IF(Numerical!Z7="WouldRecommend",3,IF(Numerical!Z7="Recommendations",2,IF(Numerical!Z7="UnableToRecomme",1))))</f>
        <v>4</v>
      </c>
      <c r="AF7" s="5">
        <f t="shared" si="5"/>
        <v>3</v>
      </c>
      <c r="AG7" s="6">
        <f t="shared" si="6"/>
        <v>3.6666666666666665</v>
      </c>
      <c r="AH7" s="9"/>
      <c r="AI7" s="9"/>
    </row>
    <row r="8" spans="1:35" ht="13.5" customHeight="1" x14ac:dyDescent="0.2">
      <c r="A8" s="5">
        <v>6</v>
      </c>
      <c r="B8" s="5">
        <f>Textual!G8</f>
        <v>2</v>
      </c>
      <c r="C8" s="5">
        <f>Textual!I8</f>
        <v>2</v>
      </c>
      <c r="D8" s="5">
        <f>Textual!K8</f>
        <v>2</v>
      </c>
      <c r="E8" s="5">
        <f>Textual!M8</f>
        <v>2</v>
      </c>
      <c r="F8" s="5">
        <f>Textual!O8</f>
        <v>2</v>
      </c>
      <c r="G8" s="5">
        <f>Textual!Q8</f>
        <v>2</v>
      </c>
      <c r="H8" s="5">
        <f>Textual!S8</f>
        <v>2</v>
      </c>
      <c r="I8" s="6">
        <f t="shared" ref="I8:I10" si="7">AVERAGE(B8:H8)</f>
        <v>2</v>
      </c>
      <c r="J8" s="8"/>
      <c r="K8" s="5">
        <f>Textual!U8</f>
        <v>2</v>
      </c>
      <c r="L8" s="5">
        <f>Textual!W8</f>
        <v>2</v>
      </c>
      <c r="M8" s="6">
        <f t="shared" ref="M8:M10" si="8">AVERAGE(K8:L8)</f>
        <v>2</v>
      </c>
      <c r="N8" s="8"/>
      <c r="O8" s="5">
        <f>Textual!Y8</f>
        <v>2</v>
      </c>
      <c r="P8" s="6">
        <f t="shared" ref="P8:P10" si="9">AVERAGE(O8:O8)</f>
        <v>2</v>
      </c>
      <c r="Q8" s="8"/>
      <c r="R8" s="5">
        <f>Textual!AA8</f>
        <v>2</v>
      </c>
      <c r="S8" s="5">
        <f>Textual!AC8</f>
        <v>2</v>
      </c>
      <c r="T8" s="5">
        <f>Textual!AE8</f>
        <v>2</v>
      </c>
      <c r="U8" s="6">
        <f t="shared" ref="U8:U10" si="10">AVERAGE(S8:S8)</f>
        <v>2</v>
      </c>
      <c r="V8" s="6"/>
      <c r="W8" s="64">
        <f t="shared" si="3"/>
        <v>26</v>
      </c>
      <c r="Y8" s="15" t="str">
        <f>Textual!AH8</f>
        <v>SuccessfulIn</v>
      </c>
      <c r="Z8" s="15" t="str">
        <f>Textual!AI8</f>
        <v>RecommendWithou</v>
      </c>
      <c r="AA8" s="16" t="str">
        <f>Textual!AJ8</f>
        <v>TargetTheCandid</v>
      </c>
      <c r="AB8" s="6"/>
      <c r="AC8" s="9"/>
      <c r="AD8" s="61">
        <f t="shared" ref="AD8:AD10" si="11">IF(Y8="SuccessfulIn",4,IF(Y8="SuccessfulIn2",3,IF(Y8="SuccessDoubtful",2,IF(Y8="SuccessDoubtfu2",1,))))</f>
        <v>4</v>
      </c>
      <c r="AE8" s="61">
        <f>IF(Numerical!Z8="RecommendWithou",4,IF(Numerical!Z8="WouldRecommend",3,IF(Numerical!Z8="Recommendations",2,IF(Numerical!Z8="UnableToRecomme",1))))</f>
        <v>4</v>
      </c>
      <c r="AF8" s="5">
        <f t="shared" ref="AF8:AF10" si="12">IF(AA8="TargetTheCandid",3,IF(AA8="AcceptableThe",2,IF(AA8="Unacceptable",1)))</f>
        <v>3</v>
      </c>
      <c r="AG8" s="6">
        <f t="shared" ref="AG8:AG10" si="13">AVERAGE(AD8:AF8)</f>
        <v>3.6666666666666665</v>
      </c>
      <c r="AH8" s="9"/>
      <c r="AI8" s="9"/>
    </row>
    <row r="9" spans="1:35" ht="13.5" customHeight="1" x14ac:dyDescent="0.2">
      <c r="A9" s="5">
        <v>7</v>
      </c>
      <c r="B9" s="5">
        <f>Textual!G9</f>
        <v>2</v>
      </c>
      <c r="C9" s="5">
        <f>Textual!I9</f>
        <v>2</v>
      </c>
      <c r="D9" s="5">
        <f>Textual!K9</f>
        <v>2</v>
      </c>
      <c r="E9" s="5">
        <f>Textual!M9</f>
        <v>2</v>
      </c>
      <c r="F9" s="5">
        <f>Textual!O9</f>
        <v>2</v>
      </c>
      <c r="G9" s="5">
        <f>Textual!Q9</f>
        <v>2</v>
      </c>
      <c r="H9" s="5">
        <f>Textual!S9</f>
        <v>2</v>
      </c>
      <c r="I9" s="6">
        <f t="shared" si="7"/>
        <v>2</v>
      </c>
      <c r="J9" s="8"/>
      <c r="K9" s="5">
        <f>Textual!U9</f>
        <v>2</v>
      </c>
      <c r="L9" s="5">
        <f>Textual!W9</f>
        <v>2</v>
      </c>
      <c r="M9" s="6">
        <f t="shared" si="8"/>
        <v>2</v>
      </c>
      <c r="N9" s="8"/>
      <c r="O9" s="5">
        <f>Textual!Y9</f>
        <v>2</v>
      </c>
      <c r="P9" s="6">
        <f t="shared" si="9"/>
        <v>2</v>
      </c>
      <c r="Q9" s="8"/>
      <c r="R9" s="5">
        <f>Textual!AA9</f>
        <v>2</v>
      </c>
      <c r="S9" s="5">
        <f>Textual!AC9</f>
        <v>2</v>
      </c>
      <c r="T9" s="5">
        <f>Textual!AE9</f>
        <v>2</v>
      </c>
      <c r="U9" s="6">
        <f t="shared" si="10"/>
        <v>2</v>
      </c>
      <c r="V9" s="6"/>
      <c r="W9" s="64">
        <f t="shared" si="3"/>
        <v>26</v>
      </c>
      <c r="Y9" s="15" t="str">
        <f>Textual!AH9</f>
        <v>SuccessfulIn</v>
      </c>
      <c r="Z9" s="15" t="str">
        <f>Textual!AI9</f>
        <v>RecommendWithou</v>
      </c>
      <c r="AA9" s="16" t="str">
        <f>Textual!AJ9</f>
        <v>TargetTheCandid</v>
      </c>
      <c r="AB9" s="6"/>
      <c r="AC9" s="9"/>
      <c r="AD9" s="61">
        <f t="shared" si="11"/>
        <v>4</v>
      </c>
      <c r="AE9" s="61">
        <f>IF(Numerical!Z9="RecommendWithou",4,IF(Numerical!Z9="WouldRecommend",3,IF(Numerical!Z9="Recommendations",2,IF(Numerical!Z9="UnableToRecomme",1))))</f>
        <v>4</v>
      </c>
      <c r="AF9" s="5">
        <f t="shared" si="12"/>
        <v>3</v>
      </c>
      <c r="AG9" s="6">
        <f t="shared" si="13"/>
        <v>3.6666666666666665</v>
      </c>
      <c r="AH9" s="9"/>
      <c r="AI9" s="9"/>
    </row>
    <row r="10" spans="1:35" ht="13.5" customHeight="1" x14ac:dyDescent="0.2">
      <c r="A10" s="5">
        <v>8</v>
      </c>
      <c r="B10" s="5">
        <f>Textual!G10</f>
        <v>1</v>
      </c>
      <c r="C10" s="5">
        <f>Textual!I10</f>
        <v>2</v>
      </c>
      <c r="D10" s="5">
        <f>Textual!K10</f>
        <v>2</v>
      </c>
      <c r="E10" s="5">
        <f>Textual!M10</f>
        <v>2</v>
      </c>
      <c r="F10" s="5">
        <f>Textual!O10</f>
        <v>2</v>
      </c>
      <c r="G10" s="5">
        <f>Textual!Q10</f>
        <v>2</v>
      </c>
      <c r="H10" s="5">
        <f>Textual!S10</f>
        <v>2</v>
      </c>
      <c r="I10" s="6">
        <f t="shared" si="7"/>
        <v>1.8571428571428572</v>
      </c>
      <c r="J10" s="8"/>
      <c r="K10" s="5">
        <f>Textual!U10</f>
        <v>2</v>
      </c>
      <c r="L10" s="5">
        <f>Textual!W10</f>
        <v>2</v>
      </c>
      <c r="M10" s="6">
        <f t="shared" si="8"/>
        <v>2</v>
      </c>
      <c r="N10" s="8"/>
      <c r="O10" s="5">
        <f>Textual!Y10</f>
        <v>2</v>
      </c>
      <c r="P10" s="6">
        <f t="shared" si="9"/>
        <v>2</v>
      </c>
      <c r="Q10" s="8"/>
      <c r="R10" s="5">
        <f>Textual!AA10</f>
        <v>2</v>
      </c>
      <c r="S10" s="5">
        <f>Textual!AC10</f>
        <v>2</v>
      </c>
      <c r="T10" s="5">
        <f>Textual!AE10</f>
        <v>2</v>
      </c>
      <c r="U10" s="6">
        <f t="shared" si="10"/>
        <v>2</v>
      </c>
      <c r="V10" s="6"/>
      <c r="W10" s="64">
        <f t="shared" si="3"/>
        <v>25</v>
      </c>
      <c r="Y10" s="15" t="str">
        <f>Textual!AH10</f>
        <v>SuccessfulIn</v>
      </c>
      <c r="Z10" s="15" t="str">
        <f>Textual!AI10</f>
        <v>RecommendWithou</v>
      </c>
      <c r="AA10" s="16" t="str">
        <f>Textual!AJ10</f>
        <v>TargetTheCandid</v>
      </c>
      <c r="AB10" s="6"/>
      <c r="AC10" s="9"/>
      <c r="AD10" s="61">
        <f t="shared" si="11"/>
        <v>4</v>
      </c>
      <c r="AE10" s="61">
        <f>IF(Numerical!Z10="RecommendWithou",4,IF(Numerical!Z10="WouldRecommend",3,IF(Numerical!Z10="Recommendations",2,IF(Numerical!Z10="UnableToRecomme",1))))</f>
        <v>4</v>
      </c>
      <c r="AF10" s="5">
        <f t="shared" si="12"/>
        <v>3</v>
      </c>
      <c r="AG10" s="6">
        <f t="shared" si="13"/>
        <v>3.6666666666666665</v>
      </c>
      <c r="AH10" s="9"/>
      <c r="AI10" s="9"/>
    </row>
    <row r="11" spans="1:35" x14ac:dyDescent="0.2">
      <c r="J11" s="8"/>
      <c r="N11" s="8"/>
      <c r="Q11" s="8"/>
      <c r="Y11" s="5"/>
      <c r="AC11" s="9"/>
      <c r="AD11" s="9"/>
      <c r="AE11" s="9"/>
      <c r="AF11" s="9"/>
      <c r="AG11" s="9"/>
      <c r="AH11" s="9"/>
      <c r="AI11" s="9"/>
    </row>
    <row r="12" spans="1:35" x14ac:dyDescent="0.2">
      <c r="A12" s="7" t="s">
        <v>8</v>
      </c>
      <c r="B12" s="8">
        <f t="shared" ref="B12:I12" si="14">AVERAGE(B3:B10)</f>
        <v>1.875</v>
      </c>
      <c r="C12" s="8">
        <f t="shared" si="14"/>
        <v>2</v>
      </c>
      <c r="D12" s="8">
        <f t="shared" si="14"/>
        <v>2</v>
      </c>
      <c r="E12" s="8">
        <f t="shared" si="14"/>
        <v>2</v>
      </c>
      <c r="F12" s="8">
        <f t="shared" si="14"/>
        <v>2</v>
      </c>
      <c r="G12" s="8">
        <f t="shared" si="14"/>
        <v>2</v>
      </c>
      <c r="H12" s="8">
        <f t="shared" si="14"/>
        <v>2</v>
      </c>
      <c r="I12" s="8">
        <f t="shared" si="14"/>
        <v>1.9821428571428572</v>
      </c>
      <c r="J12" s="8"/>
      <c r="K12" s="8">
        <f>AVERAGE(K3:K10)</f>
        <v>2</v>
      </c>
      <c r="L12" s="8">
        <f>AVERAGE(L3:L10)</f>
        <v>2</v>
      </c>
      <c r="M12" s="8">
        <f>AVERAGE(K12:L12)</f>
        <v>2</v>
      </c>
      <c r="N12" s="8"/>
      <c r="O12" s="8">
        <f>AVERAGE(O3:O10)</f>
        <v>2</v>
      </c>
      <c r="P12" s="8">
        <f>AVERAGE(P3:P10)</f>
        <v>2</v>
      </c>
      <c r="Q12" s="8"/>
      <c r="R12" s="8">
        <f>AVERAGE(R3:R10)</f>
        <v>2</v>
      </c>
      <c r="S12" s="8">
        <f>AVERAGE(S3:S10)</f>
        <v>2</v>
      </c>
      <c r="T12" s="8">
        <f>AVERAGE(T3:T10)</f>
        <v>2</v>
      </c>
      <c r="U12" s="8">
        <f>AVERAGE(R12:T12)</f>
        <v>2</v>
      </c>
      <c r="V12" s="8"/>
      <c r="W12" s="8">
        <f>AVERAGE(W3:W10)</f>
        <v>25.875</v>
      </c>
      <c r="X12" s="8"/>
      <c r="Z12" s="8"/>
      <c r="AA12" s="8"/>
      <c r="AB12" s="8"/>
      <c r="AC12" s="9"/>
      <c r="AD12" s="62">
        <f>AVERAGE(AD3:AD10)</f>
        <v>4</v>
      </c>
      <c r="AE12" s="62">
        <f>AVERAGE(AE3:AE10)</f>
        <v>4</v>
      </c>
      <c r="AF12" s="62">
        <f>AVERAGE(AF3:AF10)</f>
        <v>3</v>
      </c>
      <c r="AG12" s="62">
        <f>AVERAGE(AG3:AG10)</f>
        <v>3.666666666666667</v>
      </c>
      <c r="AH12" s="9"/>
      <c r="AI12" s="9"/>
    </row>
  </sheetData>
  <mergeCells count="6">
    <mergeCell ref="AD1:AG1"/>
    <mergeCell ref="Y1:AB1"/>
    <mergeCell ref="A1:A2"/>
    <mergeCell ref="K1:M1"/>
    <mergeCell ref="B1:I1"/>
    <mergeCell ref="R1:U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Serif,Bold"Fall 2020
</oddHeader>
    <oddFooter>&amp;C&amp;"MS Sans Serif,Bold"4 Target, 3 Acceptable, 2 Acceptable, 1 Unacceptable, NR=Did Not Observe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7"/>
  <sheetViews>
    <sheetView zoomScaleNormal="100" workbookViewId="0">
      <selection activeCell="C3" sqref="C3"/>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7" width="13.140625" style="19" customWidth="1"/>
    <col min="8" max="8" width="13.140625" style="70" customWidth="1"/>
    <col min="9" max="9" width="16.140625" style="19" customWidth="1"/>
    <col min="10" max="10" width="13.140625" style="70" bestFit="1" customWidth="1"/>
    <col min="11" max="11" width="13.140625" style="19" customWidth="1"/>
    <col min="12" max="12" width="15" style="70" customWidth="1"/>
    <col min="13" max="13" width="21.28515625" style="19" customWidth="1"/>
    <col min="14" max="14" width="19" style="70" customWidth="1"/>
    <col min="15" max="15" width="13.85546875" style="19" bestFit="1" customWidth="1"/>
    <col min="16" max="16" width="12.85546875" style="70" customWidth="1"/>
    <col min="17" max="17" width="13.7109375" style="19" customWidth="1"/>
    <col min="18" max="18" width="13.140625" style="70" bestFit="1" customWidth="1"/>
    <col min="19" max="19" width="13.140625" style="19" customWidth="1"/>
    <col min="20" max="20" width="15.42578125" style="70" bestFit="1" customWidth="1"/>
    <col min="21" max="21" width="13.42578125" style="19" bestFit="1" customWidth="1"/>
    <col min="22" max="22" width="14.7109375" style="70" customWidth="1"/>
    <col min="23" max="23" width="18.28515625" style="14" customWidth="1"/>
    <col min="24" max="24" width="15.42578125" style="70" customWidth="1"/>
    <col min="25" max="25" width="13" style="19" bestFit="1" customWidth="1"/>
    <col min="26" max="26" width="13" style="70" bestFit="1" customWidth="1"/>
    <col min="27" max="27" width="15.7109375" style="19" customWidth="1"/>
    <col min="28" max="28" width="13" style="70" customWidth="1"/>
    <col min="29" max="29" width="15.7109375" style="19" customWidth="1"/>
    <col min="30" max="30" width="16" style="70" customWidth="1"/>
    <col min="31" max="31" width="35.7109375" style="14" customWidth="1"/>
    <col min="32" max="32" width="15.42578125" style="70" bestFit="1" customWidth="1"/>
    <col min="33" max="33" width="15.42578125" style="70" customWidth="1"/>
    <col min="34" max="34" width="25.28515625" style="14" customWidth="1"/>
    <col min="35" max="35" width="30.140625" style="14" customWidth="1"/>
    <col min="36" max="36" width="20.85546875" style="14" customWidth="1"/>
    <col min="37" max="37" width="15" style="18" bestFit="1" customWidth="1"/>
    <col min="38" max="213" width="10.7109375" style="18"/>
    <col min="214" max="214" width="3.140625" style="18" bestFit="1" customWidth="1"/>
    <col min="215" max="215" width="17" style="18" bestFit="1" customWidth="1"/>
    <col min="216" max="216" width="17.7109375" style="18" customWidth="1"/>
    <col min="217" max="217" width="9.85546875" style="18" customWidth="1"/>
    <col min="218" max="218" width="10.85546875" style="18" customWidth="1"/>
    <col min="219" max="219" width="32.42578125" style="18" bestFit="1" customWidth="1"/>
    <col min="220" max="229" width="16" style="18" customWidth="1"/>
    <col min="230" max="230" width="14.140625" style="18" bestFit="1" customWidth="1"/>
    <col min="231" max="231" width="13.42578125" style="18" bestFit="1" customWidth="1"/>
    <col min="232" max="232" width="15.42578125" style="18" bestFit="1" customWidth="1"/>
    <col min="233" max="233" width="13.42578125" style="18" bestFit="1" customWidth="1"/>
    <col min="234" max="234" width="14.7109375" style="18" customWidth="1"/>
    <col min="235" max="244" width="16" style="18" customWidth="1"/>
    <col min="245" max="245" width="13.85546875" style="18" customWidth="1"/>
    <col min="246" max="246" width="13.42578125" style="18" customWidth="1"/>
    <col min="247" max="247" width="12.7109375" style="18" customWidth="1"/>
    <col min="248" max="248" width="15.7109375" style="18" bestFit="1" customWidth="1"/>
    <col min="249" max="249" width="14.140625" style="18" customWidth="1"/>
    <col min="250" max="250" width="15.85546875" style="18" bestFit="1" customWidth="1"/>
    <col min="251" max="251" width="13.85546875" style="18" bestFit="1" customWidth="1"/>
    <col min="252" max="252" width="12.85546875" style="18" customWidth="1"/>
    <col min="253" max="253" width="16" style="18" customWidth="1"/>
    <col min="254" max="254" width="11.42578125" style="18" bestFit="1" customWidth="1"/>
    <col min="255" max="255" width="14.85546875" style="18" bestFit="1" customWidth="1"/>
    <col min="256" max="256" width="13.85546875" style="18" bestFit="1" customWidth="1"/>
    <col min="257" max="257" width="13.85546875" style="18" customWidth="1"/>
    <col min="258" max="258" width="13.85546875" style="18" bestFit="1" customWidth="1"/>
    <col min="259" max="259" width="16" style="18" customWidth="1"/>
    <col min="260" max="260" width="13" style="18" customWidth="1"/>
    <col min="261" max="261" width="13.42578125" style="18" bestFit="1" customWidth="1"/>
    <col min="262" max="262" width="10.7109375" style="18" bestFit="1" customWidth="1"/>
    <col min="263" max="263" width="12" style="18" bestFit="1" customWidth="1"/>
    <col min="264" max="264" width="14.7109375" style="18" bestFit="1" customWidth="1"/>
    <col min="265" max="265" width="15.28515625" style="18" customWidth="1"/>
    <col min="266" max="266" width="12.28515625" style="18" customWidth="1"/>
    <col min="267" max="267" width="8" style="18" bestFit="1" customWidth="1"/>
    <col min="268" max="269" width="13" style="18" bestFit="1" customWidth="1"/>
    <col min="270" max="270" width="8.85546875" style="18" bestFit="1" customWidth="1"/>
    <col min="271" max="271" width="16" style="18" customWidth="1"/>
    <col min="272" max="272" width="11.28515625" style="18" customWidth="1"/>
    <col min="273" max="273" width="13" style="18" bestFit="1" customWidth="1"/>
    <col min="274" max="274" width="14.42578125" style="18" customWidth="1"/>
    <col min="275" max="275" width="13" style="18" bestFit="1" customWidth="1"/>
    <col min="276" max="276" width="16" style="18" customWidth="1"/>
    <col min="277" max="277" width="11" style="18" bestFit="1" customWidth="1"/>
    <col min="278" max="278" width="12.140625" style="18" bestFit="1" customWidth="1"/>
    <col min="279" max="279" width="13.7109375" style="18" bestFit="1" customWidth="1"/>
    <col min="280" max="469" width="10.7109375" style="18"/>
    <col min="470" max="470" width="3.140625" style="18" bestFit="1" customWidth="1"/>
    <col min="471" max="471" width="17" style="18" bestFit="1" customWidth="1"/>
    <col min="472" max="472" width="17.7109375" style="18" customWidth="1"/>
    <col min="473" max="473" width="9.85546875" style="18" customWidth="1"/>
    <col min="474" max="474" width="10.85546875" style="18" customWidth="1"/>
    <col min="475" max="475" width="32.42578125" style="18" bestFit="1" customWidth="1"/>
    <col min="476" max="485" width="16" style="18" customWidth="1"/>
    <col min="486" max="486" width="14.140625" style="18" bestFit="1" customWidth="1"/>
    <col min="487" max="487" width="13.42578125" style="18" bestFit="1" customWidth="1"/>
    <col min="488" max="488" width="15.42578125" style="18" bestFit="1" customWidth="1"/>
    <col min="489" max="489" width="13.42578125" style="18" bestFit="1" customWidth="1"/>
    <col min="490" max="490" width="14.7109375" style="18" customWidth="1"/>
    <col min="491" max="500" width="16" style="18" customWidth="1"/>
    <col min="501" max="501" width="13.85546875" style="18" customWidth="1"/>
    <col min="502" max="502" width="13.42578125" style="18" customWidth="1"/>
    <col min="503" max="503" width="12.7109375" style="18" customWidth="1"/>
    <col min="504" max="504" width="15.7109375" style="18" bestFit="1" customWidth="1"/>
    <col min="505" max="505" width="14.140625" style="18" customWidth="1"/>
    <col min="506" max="506" width="15.85546875" style="18" bestFit="1" customWidth="1"/>
    <col min="507" max="507" width="13.85546875" style="18" bestFit="1" customWidth="1"/>
    <col min="508" max="508" width="12.85546875" style="18" customWidth="1"/>
    <col min="509" max="509" width="16" style="18" customWidth="1"/>
    <col min="510" max="510" width="11.42578125" style="18" bestFit="1" customWidth="1"/>
    <col min="511" max="511" width="14.85546875" style="18" bestFit="1" customWidth="1"/>
    <col min="512" max="512" width="13.85546875" style="18" bestFit="1" customWidth="1"/>
    <col min="513" max="513" width="13.85546875" style="18" customWidth="1"/>
    <col min="514" max="514" width="13.85546875" style="18" bestFit="1" customWidth="1"/>
    <col min="515" max="515" width="16" style="18" customWidth="1"/>
    <col min="516" max="516" width="13" style="18" customWidth="1"/>
    <col min="517" max="517" width="13.42578125" style="18" bestFit="1" customWidth="1"/>
    <col min="518" max="518" width="10.7109375" style="18" bestFit="1" customWidth="1"/>
    <col min="519" max="519" width="12" style="18" bestFit="1" customWidth="1"/>
    <col min="520" max="520" width="14.7109375" style="18" bestFit="1" customWidth="1"/>
    <col min="521" max="521" width="15.28515625" style="18" customWidth="1"/>
    <col min="522" max="522" width="12.28515625" style="18" customWidth="1"/>
    <col min="523" max="523" width="8" style="18" bestFit="1" customWidth="1"/>
    <col min="524" max="525" width="13" style="18" bestFit="1" customWidth="1"/>
    <col min="526" max="526" width="8.85546875" style="18" bestFit="1" customWidth="1"/>
    <col min="527" max="527" width="16" style="18" customWidth="1"/>
    <col min="528" max="528" width="11.28515625" style="18" customWidth="1"/>
    <col min="529" max="529" width="13" style="18" bestFit="1" customWidth="1"/>
    <col min="530" max="530" width="14.42578125" style="18" customWidth="1"/>
    <col min="531" max="531" width="13" style="18" bestFit="1" customWidth="1"/>
    <col min="532" max="532" width="16" style="18" customWidth="1"/>
    <col min="533" max="533" width="11" style="18" bestFit="1" customWidth="1"/>
    <col min="534" max="534" width="12.140625" style="18" bestFit="1" customWidth="1"/>
    <col min="535" max="535" width="13.7109375" style="18" bestFit="1" customWidth="1"/>
    <col min="536" max="725" width="10.7109375" style="18"/>
    <col min="726" max="726" width="3.140625" style="18" bestFit="1" customWidth="1"/>
    <col min="727" max="727" width="17" style="18" bestFit="1" customWidth="1"/>
    <col min="728" max="728" width="17.7109375" style="18" customWidth="1"/>
    <col min="729" max="729" width="9.85546875" style="18" customWidth="1"/>
    <col min="730" max="730" width="10.85546875" style="18" customWidth="1"/>
    <col min="731" max="731" width="32.42578125" style="18" bestFit="1" customWidth="1"/>
    <col min="732" max="741" width="16" style="18" customWidth="1"/>
    <col min="742" max="742" width="14.140625" style="18" bestFit="1" customWidth="1"/>
    <col min="743" max="743" width="13.42578125" style="18" bestFit="1" customWidth="1"/>
    <col min="744" max="744" width="15.42578125" style="18" bestFit="1" customWidth="1"/>
    <col min="745" max="745" width="13.42578125" style="18" bestFit="1" customWidth="1"/>
    <col min="746" max="746" width="14.7109375" style="18" customWidth="1"/>
    <col min="747" max="756" width="16" style="18" customWidth="1"/>
    <col min="757" max="757" width="13.85546875" style="18" customWidth="1"/>
    <col min="758" max="758" width="13.42578125" style="18" customWidth="1"/>
    <col min="759" max="759" width="12.7109375" style="18" customWidth="1"/>
    <col min="760" max="760" width="15.7109375" style="18" bestFit="1" customWidth="1"/>
    <col min="761" max="761" width="14.140625" style="18" customWidth="1"/>
    <col min="762" max="762" width="15.85546875" style="18" bestFit="1" customWidth="1"/>
    <col min="763" max="763" width="13.85546875" style="18" bestFit="1" customWidth="1"/>
    <col min="764" max="764" width="12.85546875" style="18" customWidth="1"/>
    <col min="765" max="765" width="16" style="18" customWidth="1"/>
    <col min="766" max="766" width="11.42578125" style="18" bestFit="1" customWidth="1"/>
    <col min="767" max="767" width="14.85546875" style="18" bestFit="1" customWidth="1"/>
    <col min="768" max="768" width="13.85546875" style="18" bestFit="1" customWidth="1"/>
    <col min="769" max="769" width="13.85546875" style="18" customWidth="1"/>
    <col min="770" max="770" width="13.85546875" style="18" bestFit="1" customWidth="1"/>
    <col min="771" max="771" width="16" style="18" customWidth="1"/>
    <col min="772" max="772" width="13" style="18" customWidth="1"/>
    <col min="773" max="773" width="13.42578125" style="18" bestFit="1" customWidth="1"/>
    <col min="774" max="774" width="10.7109375" style="18" bestFit="1" customWidth="1"/>
    <col min="775" max="775" width="12" style="18" bestFit="1" customWidth="1"/>
    <col min="776" max="776" width="14.7109375" style="18" bestFit="1" customWidth="1"/>
    <col min="777" max="777" width="15.28515625" style="18" customWidth="1"/>
    <col min="778" max="778" width="12.28515625" style="18" customWidth="1"/>
    <col min="779" max="779" width="8" style="18" bestFit="1" customWidth="1"/>
    <col min="780" max="781" width="13" style="18" bestFit="1" customWidth="1"/>
    <col min="782" max="782" width="8.85546875" style="18" bestFit="1" customWidth="1"/>
    <col min="783" max="783" width="16" style="18" customWidth="1"/>
    <col min="784" max="784" width="11.28515625" style="18" customWidth="1"/>
    <col min="785" max="785" width="13" style="18" bestFit="1" customWidth="1"/>
    <col min="786" max="786" width="14.42578125" style="18" customWidth="1"/>
    <col min="787" max="787" width="13" style="18" bestFit="1" customWidth="1"/>
    <col min="788" max="788" width="16" style="18" customWidth="1"/>
    <col min="789" max="789" width="11" style="18" bestFit="1" customWidth="1"/>
    <col min="790" max="790" width="12.140625" style="18" bestFit="1" customWidth="1"/>
    <col min="791" max="791" width="13.7109375" style="18" bestFit="1" customWidth="1"/>
    <col min="792" max="981" width="10.7109375" style="18"/>
    <col min="982" max="982" width="3.140625" style="18" bestFit="1" customWidth="1"/>
    <col min="983" max="983" width="17" style="18" bestFit="1" customWidth="1"/>
    <col min="984" max="984" width="17.7109375" style="18" customWidth="1"/>
    <col min="985" max="985" width="9.85546875" style="18" customWidth="1"/>
    <col min="986" max="986" width="10.85546875" style="18" customWidth="1"/>
    <col min="987" max="987" width="32.42578125" style="18" bestFit="1" customWidth="1"/>
    <col min="988" max="997" width="16" style="18" customWidth="1"/>
    <col min="998" max="998" width="14.140625" style="18" bestFit="1" customWidth="1"/>
    <col min="999" max="999" width="13.42578125" style="18" bestFit="1" customWidth="1"/>
    <col min="1000" max="1000" width="15.42578125" style="18" bestFit="1" customWidth="1"/>
    <col min="1001" max="1001" width="13.42578125" style="18" bestFit="1" customWidth="1"/>
    <col min="1002" max="1002" width="14.7109375" style="18" customWidth="1"/>
    <col min="1003" max="1012" width="16" style="18" customWidth="1"/>
    <col min="1013" max="1013" width="13.85546875" style="18" customWidth="1"/>
    <col min="1014" max="1014" width="13.42578125" style="18" customWidth="1"/>
    <col min="1015" max="1015" width="12.7109375" style="18" customWidth="1"/>
    <col min="1016" max="1016" width="15.7109375" style="18" bestFit="1" customWidth="1"/>
    <col min="1017" max="1017" width="14.140625" style="18" customWidth="1"/>
    <col min="1018" max="1018" width="15.85546875" style="18" bestFit="1" customWidth="1"/>
    <col min="1019" max="1019" width="13.85546875" style="18" bestFit="1" customWidth="1"/>
    <col min="1020" max="1020" width="12.85546875" style="18" customWidth="1"/>
    <col min="1021" max="1021" width="16" style="18" customWidth="1"/>
    <col min="1022" max="1022" width="11.42578125" style="18" bestFit="1" customWidth="1"/>
    <col min="1023" max="1023" width="14.85546875" style="18" bestFit="1" customWidth="1"/>
    <col min="1024" max="1024" width="13.85546875" style="18" bestFit="1" customWidth="1"/>
    <col min="1025" max="1025" width="13.85546875" style="18" customWidth="1"/>
    <col min="1026" max="1026" width="13.85546875" style="18" bestFit="1" customWidth="1"/>
    <col min="1027" max="1027" width="16" style="18" customWidth="1"/>
    <col min="1028" max="1028" width="13" style="18" customWidth="1"/>
    <col min="1029" max="1029" width="13.42578125" style="18" bestFit="1" customWidth="1"/>
    <col min="1030" max="1030" width="10.7109375" style="18" bestFit="1" customWidth="1"/>
    <col min="1031" max="1031" width="12" style="18" bestFit="1" customWidth="1"/>
    <col min="1032" max="1032" width="14.7109375" style="18" bestFit="1" customWidth="1"/>
    <col min="1033" max="1033" width="15.28515625" style="18" customWidth="1"/>
    <col min="1034" max="1034" width="12.28515625" style="18" customWidth="1"/>
    <col min="1035" max="1035" width="8" style="18" bestFit="1" customWidth="1"/>
    <col min="1036" max="1037" width="13" style="18" bestFit="1" customWidth="1"/>
    <col min="1038" max="1038" width="8.85546875" style="18" bestFit="1" customWidth="1"/>
    <col min="1039" max="1039" width="16" style="18" customWidth="1"/>
    <col min="1040" max="1040" width="11.28515625" style="18" customWidth="1"/>
    <col min="1041" max="1041" width="13" style="18" bestFit="1" customWidth="1"/>
    <col min="1042" max="1042" width="14.42578125" style="18" customWidth="1"/>
    <col min="1043" max="1043" width="13" style="18" bestFit="1" customWidth="1"/>
    <col min="1044" max="1044" width="16" style="18" customWidth="1"/>
    <col min="1045" max="1045" width="11" style="18" bestFit="1" customWidth="1"/>
    <col min="1046" max="1046" width="12.140625" style="18" bestFit="1" customWidth="1"/>
    <col min="1047" max="1047" width="13.7109375" style="18" bestFit="1" customWidth="1"/>
    <col min="1048" max="1237" width="10.7109375" style="18"/>
    <col min="1238" max="1238" width="3.140625" style="18" bestFit="1" customWidth="1"/>
    <col min="1239" max="1239" width="17" style="18" bestFit="1" customWidth="1"/>
    <col min="1240" max="1240" width="17.7109375" style="18" customWidth="1"/>
    <col min="1241" max="1241" width="9.85546875" style="18" customWidth="1"/>
    <col min="1242" max="1242" width="10.85546875" style="18" customWidth="1"/>
    <col min="1243" max="1243" width="32.42578125" style="18" bestFit="1" customWidth="1"/>
    <col min="1244" max="1253" width="16" style="18" customWidth="1"/>
    <col min="1254" max="1254" width="14.140625" style="18" bestFit="1" customWidth="1"/>
    <col min="1255" max="1255" width="13.42578125" style="18" bestFit="1" customWidth="1"/>
    <col min="1256" max="1256" width="15.42578125" style="18" bestFit="1" customWidth="1"/>
    <col min="1257" max="1257" width="13.42578125" style="18" bestFit="1" customWidth="1"/>
    <col min="1258" max="1258" width="14.7109375" style="18" customWidth="1"/>
    <col min="1259" max="1268" width="16" style="18" customWidth="1"/>
    <col min="1269" max="1269" width="13.85546875" style="18" customWidth="1"/>
    <col min="1270" max="1270" width="13.42578125" style="18" customWidth="1"/>
    <col min="1271" max="1271" width="12.7109375" style="18" customWidth="1"/>
    <col min="1272" max="1272" width="15.7109375" style="18" bestFit="1" customWidth="1"/>
    <col min="1273" max="1273" width="14.140625" style="18" customWidth="1"/>
    <col min="1274" max="1274" width="15.85546875" style="18" bestFit="1" customWidth="1"/>
    <col min="1275" max="1275" width="13.85546875" style="18" bestFit="1" customWidth="1"/>
    <col min="1276" max="1276" width="12.85546875" style="18" customWidth="1"/>
    <col min="1277" max="1277" width="16" style="18" customWidth="1"/>
    <col min="1278" max="1278" width="11.42578125" style="18" bestFit="1" customWidth="1"/>
    <col min="1279" max="1279" width="14.85546875" style="18" bestFit="1" customWidth="1"/>
    <col min="1280" max="1280" width="13.85546875" style="18" bestFit="1" customWidth="1"/>
    <col min="1281" max="1281" width="13.85546875" style="18" customWidth="1"/>
    <col min="1282" max="1282" width="13.85546875" style="18" bestFit="1" customWidth="1"/>
    <col min="1283" max="1283" width="16" style="18" customWidth="1"/>
    <col min="1284" max="1284" width="13" style="18" customWidth="1"/>
    <col min="1285" max="1285" width="13.42578125" style="18" bestFit="1" customWidth="1"/>
    <col min="1286" max="1286" width="10.7109375" style="18" bestFit="1" customWidth="1"/>
    <col min="1287" max="1287" width="12" style="18" bestFit="1" customWidth="1"/>
    <col min="1288" max="1288" width="14.7109375" style="18" bestFit="1" customWidth="1"/>
    <col min="1289" max="1289" width="15.28515625" style="18" customWidth="1"/>
    <col min="1290" max="1290" width="12.28515625" style="18" customWidth="1"/>
    <col min="1291" max="1291" width="8" style="18" bestFit="1" customWidth="1"/>
    <col min="1292" max="1293" width="13" style="18" bestFit="1" customWidth="1"/>
    <col min="1294" max="1294" width="8.85546875" style="18" bestFit="1" customWidth="1"/>
    <col min="1295" max="1295" width="16" style="18" customWidth="1"/>
    <col min="1296" max="1296" width="11.28515625" style="18" customWidth="1"/>
    <col min="1297" max="1297" width="13" style="18" bestFit="1" customWidth="1"/>
    <col min="1298" max="1298" width="14.42578125" style="18" customWidth="1"/>
    <col min="1299" max="1299" width="13" style="18" bestFit="1" customWidth="1"/>
    <col min="1300" max="1300" width="16" style="18" customWidth="1"/>
    <col min="1301" max="1301" width="11" style="18" bestFit="1" customWidth="1"/>
    <col min="1302" max="1302" width="12.140625" style="18" bestFit="1" customWidth="1"/>
    <col min="1303" max="1303" width="13.7109375" style="18" bestFit="1" customWidth="1"/>
    <col min="1304" max="1493" width="10.7109375" style="18"/>
    <col min="1494" max="1494" width="3.140625" style="18" bestFit="1" customWidth="1"/>
    <col min="1495" max="1495" width="17" style="18" bestFit="1" customWidth="1"/>
    <col min="1496" max="1496" width="17.7109375" style="18" customWidth="1"/>
    <col min="1497" max="1497" width="9.85546875" style="18" customWidth="1"/>
    <col min="1498" max="1498" width="10.85546875" style="18" customWidth="1"/>
    <col min="1499" max="1499" width="32.42578125" style="18" bestFit="1" customWidth="1"/>
    <col min="1500" max="1509" width="16" style="18" customWidth="1"/>
    <col min="1510" max="1510" width="14.140625" style="18" bestFit="1" customWidth="1"/>
    <col min="1511" max="1511" width="13.42578125" style="18" bestFit="1" customWidth="1"/>
    <col min="1512" max="1512" width="15.42578125" style="18" bestFit="1" customWidth="1"/>
    <col min="1513" max="1513" width="13.42578125" style="18" bestFit="1" customWidth="1"/>
    <col min="1514" max="1514" width="14.7109375" style="18" customWidth="1"/>
    <col min="1515" max="1524" width="16" style="18" customWidth="1"/>
    <col min="1525" max="1525" width="13.85546875" style="18" customWidth="1"/>
    <col min="1526" max="1526" width="13.42578125" style="18" customWidth="1"/>
    <col min="1527" max="1527" width="12.7109375" style="18" customWidth="1"/>
    <col min="1528" max="1528" width="15.7109375" style="18" bestFit="1" customWidth="1"/>
    <col min="1529" max="1529" width="14.140625" style="18" customWidth="1"/>
    <col min="1530" max="1530" width="15.85546875" style="18" bestFit="1" customWidth="1"/>
    <col min="1531" max="1531" width="13.85546875" style="18" bestFit="1" customWidth="1"/>
    <col min="1532" max="1532" width="12.85546875" style="18" customWidth="1"/>
    <col min="1533" max="1533" width="16" style="18" customWidth="1"/>
    <col min="1534" max="1534" width="11.42578125" style="18" bestFit="1" customWidth="1"/>
    <col min="1535" max="1535" width="14.85546875" style="18" bestFit="1" customWidth="1"/>
    <col min="1536" max="1536" width="13.85546875" style="18" bestFit="1" customWidth="1"/>
    <col min="1537" max="1537" width="13.85546875" style="18" customWidth="1"/>
    <col min="1538" max="1538" width="13.85546875" style="18" bestFit="1" customWidth="1"/>
    <col min="1539" max="1539" width="16" style="18" customWidth="1"/>
    <col min="1540" max="1540" width="13" style="18" customWidth="1"/>
    <col min="1541" max="1541" width="13.42578125" style="18" bestFit="1" customWidth="1"/>
    <col min="1542" max="1542" width="10.7109375" style="18" bestFit="1" customWidth="1"/>
    <col min="1543" max="1543" width="12" style="18" bestFit="1" customWidth="1"/>
    <col min="1544" max="1544" width="14.7109375" style="18" bestFit="1" customWidth="1"/>
    <col min="1545" max="1545" width="15.28515625" style="18" customWidth="1"/>
    <col min="1546" max="1546" width="12.28515625" style="18" customWidth="1"/>
    <col min="1547" max="1547" width="8" style="18" bestFit="1" customWidth="1"/>
    <col min="1548" max="1549" width="13" style="18" bestFit="1" customWidth="1"/>
    <col min="1550" max="1550" width="8.85546875" style="18" bestFit="1" customWidth="1"/>
    <col min="1551" max="1551" width="16" style="18" customWidth="1"/>
    <col min="1552" max="1552" width="11.28515625" style="18" customWidth="1"/>
    <col min="1553" max="1553" width="13" style="18" bestFit="1" customWidth="1"/>
    <col min="1554" max="1554" width="14.42578125" style="18" customWidth="1"/>
    <col min="1555" max="1555" width="13" style="18" bestFit="1" customWidth="1"/>
    <col min="1556" max="1556" width="16" style="18" customWidth="1"/>
    <col min="1557" max="1557" width="11" style="18" bestFit="1" customWidth="1"/>
    <col min="1558" max="1558" width="12.140625" style="18" bestFit="1" customWidth="1"/>
    <col min="1559" max="1559" width="13.7109375" style="18" bestFit="1" customWidth="1"/>
    <col min="1560" max="1749" width="10.7109375" style="18"/>
    <col min="1750" max="1750" width="3.140625" style="18" bestFit="1" customWidth="1"/>
    <col min="1751" max="1751" width="17" style="18" bestFit="1" customWidth="1"/>
    <col min="1752" max="1752" width="17.7109375" style="18" customWidth="1"/>
    <col min="1753" max="1753" width="9.85546875" style="18" customWidth="1"/>
    <col min="1754" max="1754" width="10.85546875" style="18" customWidth="1"/>
    <col min="1755" max="1755" width="32.42578125" style="18" bestFit="1" customWidth="1"/>
    <col min="1756" max="1765" width="16" style="18" customWidth="1"/>
    <col min="1766" max="1766" width="14.140625" style="18" bestFit="1" customWidth="1"/>
    <col min="1767" max="1767" width="13.42578125" style="18" bestFit="1" customWidth="1"/>
    <col min="1768" max="1768" width="15.42578125" style="18" bestFit="1" customWidth="1"/>
    <col min="1769" max="1769" width="13.42578125" style="18" bestFit="1" customWidth="1"/>
    <col min="1770" max="1770" width="14.7109375" style="18" customWidth="1"/>
    <col min="1771" max="1780" width="16" style="18" customWidth="1"/>
    <col min="1781" max="1781" width="13.85546875" style="18" customWidth="1"/>
    <col min="1782" max="1782" width="13.42578125" style="18" customWidth="1"/>
    <col min="1783" max="1783" width="12.7109375" style="18" customWidth="1"/>
    <col min="1784" max="1784" width="15.7109375" style="18" bestFit="1" customWidth="1"/>
    <col min="1785" max="1785" width="14.140625" style="18" customWidth="1"/>
    <col min="1786" max="1786" width="15.85546875" style="18" bestFit="1" customWidth="1"/>
    <col min="1787" max="1787" width="13.85546875" style="18" bestFit="1" customWidth="1"/>
    <col min="1788" max="1788" width="12.85546875" style="18" customWidth="1"/>
    <col min="1789" max="1789" width="16" style="18" customWidth="1"/>
    <col min="1790" max="1790" width="11.42578125" style="18" bestFit="1" customWidth="1"/>
    <col min="1791" max="1791" width="14.85546875" style="18" bestFit="1" customWidth="1"/>
    <col min="1792" max="1792" width="13.85546875" style="18" bestFit="1" customWidth="1"/>
    <col min="1793" max="1793" width="13.85546875" style="18" customWidth="1"/>
    <col min="1794" max="1794" width="13.85546875" style="18" bestFit="1" customWidth="1"/>
    <col min="1795" max="1795" width="16" style="18" customWidth="1"/>
    <col min="1796" max="1796" width="13" style="18" customWidth="1"/>
    <col min="1797" max="1797" width="13.42578125" style="18" bestFit="1" customWidth="1"/>
    <col min="1798" max="1798" width="10.7109375" style="18" bestFit="1" customWidth="1"/>
    <col min="1799" max="1799" width="12" style="18" bestFit="1" customWidth="1"/>
    <col min="1800" max="1800" width="14.7109375" style="18" bestFit="1" customWidth="1"/>
    <col min="1801" max="1801" width="15.28515625" style="18" customWidth="1"/>
    <col min="1802" max="1802" width="12.28515625" style="18" customWidth="1"/>
    <col min="1803" max="1803" width="8" style="18" bestFit="1" customWidth="1"/>
    <col min="1804" max="1805" width="13" style="18" bestFit="1" customWidth="1"/>
    <col min="1806" max="1806" width="8.85546875" style="18" bestFit="1" customWidth="1"/>
    <col min="1807" max="1807" width="16" style="18" customWidth="1"/>
    <col min="1808" max="1808" width="11.28515625" style="18" customWidth="1"/>
    <col min="1809" max="1809" width="13" style="18" bestFit="1" customWidth="1"/>
    <col min="1810" max="1810" width="14.42578125" style="18" customWidth="1"/>
    <col min="1811" max="1811" width="13" style="18" bestFit="1" customWidth="1"/>
    <col min="1812" max="1812" width="16" style="18" customWidth="1"/>
    <col min="1813" max="1813" width="11" style="18" bestFit="1" customWidth="1"/>
    <col min="1814" max="1814" width="12.140625" style="18" bestFit="1" customWidth="1"/>
    <col min="1815" max="1815" width="13.7109375" style="18" bestFit="1" customWidth="1"/>
    <col min="1816" max="2005" width="10.7109375" style="18"/>
    <col min="2006" max="2006" width="3.140625" style="18" bestFit="1" customWidth="1"/>
    <col min="2007" max="2007" width="17" style="18" bestFit="1" customWidth="1"/>
    <col min="2008" max="2008" width="17.7109375" style="18" customWidth="1"/>
    <col min="2009" max="2009" width="9.85546875" style="18" customWidth="1"/>
    <col min="2010" max="2010" width="10.85546875" style="18" customWidth="1"/>
    <col min="2011" max="2011" width="32.42578125" style="18" bestFit="1" customWidth="1"/>
    <col min="2012" max="2021" width="16" style="18" customWidth="1"/>
    <col min="2022" max="2022" width="14.140625" style="18" bestFit="1" customWidth="1"/>
    <col min="2023" max="2023" width="13.42578125" style="18" bestFit="1" customWidth="1"/>
    <col min="2024" max="2024" width="15.42578125" style="18" bestFit="1" customWidth="1"/>
    <col min="2025" max="2025" width="13.42578125" style="18" bestFit="1" customWidth="1"/>
    <col min="2026" max="2026" width="14.7109375" style="18" customWidth="1"/>
    <col min="2027" max="2036" width="16" style="18" customWidth="1"/>
    <col min="2037" max="2037" width="13.85546875" style="18" customWidth="1"/>
    <col min="2038" max="2038" width="13.42578125" style="18" customWidth="1"/>
    <col min="2039" max="2039" width="12.7109375" style="18" customWidth="1"/>
    <col min="2040" max="2040" width="15.7109375" style="18" bestFit="1" customWidth="1"/>
    <col min="2041" max="2041" width="14.140625" style="18" customWidth="1"/>
    <col min="2042" max="2042" width="15.85546875" style="18" bestFit="1" customWidth="1"/>
    <col min="2043" max="2043" width="13.85546875" style="18" bestFit="1" customWidth="1"/>
    <col min="2044" max="2044" width="12.85546875" style="18" customWidth="1"/>
    <col min="2045" max="2045" width="16" style="18" customWidth="1"/>
    <col min="2046" max="2046" width="11.42578125" style="18" bestFit="1" customWidth="1"/>
    <col min="2047" max="2047" width="14.85546875" style="18" bestFit="1" customWidth="1"/>
    <col min="2048" max="2048" width="13.85546875" style="18" bestFit="1" customWidth="1"/>
    <col min="2049" max="2049" width="13.85546875" style="18" customWidth="1"/>
    <col min="2050" max="2050" width="13.85546875" style="18" bestFit="1" customWidth="1"/>
    <col min="2051" max="2051" width="16" style="18" customWidth="1"/>
    <col min="2052" max="2052" width="13" style="18" customWidth="1"/>
    <col min="2053" max="2053" width="13.42578125" style="18" bestFit="1" customWidth="1"/>
    <col min="2054" max="2054" width="10.7109375" style="18" bestFit="1" customWidth="1"/>
    <col min="2055" max="2055" width="12" style="18" bestFit="1" customWidth="1"/>
    <col min="2056" max="2056" width="14.7109375" style="18" bestFit="1" customWidth="1"/>
    <col min="2057" max="2057" width="15.28515625" style="18" customWidth="1"/>
    <col min="2058" max="2058" width="12.28515625" style="18" customWidth="1"/>
    <col min="2059" max="2059" width="8" style="18" bestFit="1" customWidth="1"/>
    <col min="2060" max="2061" width="13" style="18" bestFit="1" customWidth="1"/>
    <col min="2062" max="2062" width="8.85546875" style="18" bestFit="1" customWidth="1"/>
    <col min="2063" max="2063" width="16" style="18" customWidth="1"/>
    <col min="2064" max="2064" width="11.28515625" style="18" customWidth="1"/>
    <col min="2065" max="2065" width="13" style="18" bestFit="1" customWidth="1"/>
    <col min="2066" max="2066" width="14.42578125" style="18" customWidth="1"/>
    <col min="2067" max="2067" width="13" style="18" bestFit="1" customWidth="1"/>
    <col min="2068" max="2068" width="16" style="18" customWidth="1"/>
    <col min="2069" max="2069" width="11" style="18" bestFit="1" customWidth="1"/>
    <col min="2070" max="2070" width="12.140625" style="18" bestFit="1" customWidth="1"/>
    <col min="2071" max="2071" width="13.7109375" style="18" bestFit="1" customWidth="1"/>
    <col min="2072" max="2261" width="10.7109375" style="18"/>
    <col min="2262" max="2262" width="3.140625" style="18" bestFit="1" customWidth="1"/>
    <col min="2263" max="2263" width="17" style="18" bestFit="1" customWidth="1"/>
    <col min="2264" max="2264" width="17.7109375" style="18" customWidth="1"/>
    <col min="2265" max="2265" width="9.85546875" style="18" customWidth="1"/>
    <col min="2266" max="2266" width="10.85546875" style="18" customWidth="1"/>
    <col min="2267" max="2267" width="32.42578125" style="18" bestFit="1" customWidth="1"/>
    <col min="2268" max="2277" width="16" style="18" customWidth="1"/>
    <col min="2278" max="2278" width="14.140625" style="18" bestFit="1" customWidth="1"/>
    <col min="2279" max="2279" width="13.42578125" style="18" bestFit="1" customWidth="1"/>
    <col min="2280" max="2280" width="15.42578125" style="18" bestFit="1" customWidth="1"/>
    <col min="2281" max="2281" width="13.42578125" style="18" bestFit="1" customWidth="1"/>
    <col min="2282" max="2282" width="14.7109375" style="18" customWidth="1"/>
    <col min="2283" max="2292" width="16" style="18" customWidth="1"/>
    <col min="2293" max="2293" width="13.85546875" style="18" customWidth="1"/>
    <col min="2294" max="2294" width="13.42578125" style="18" customWidth="1"/>
    <col min="2295" max="2295" width="12.7109375" style="18" customWidth="1"/>
    <col min="2296" max="2296" width="15.7109375" style="18" bestFit="1" customWidth="1"/>
    <col min="2297" max="2297" width="14.140625" style="18" customWidth="1"/>
    <col min="2298" max="2298" width="15.85546875" style="18" bestFit="1" customWidth="1"/>
    <col min="2299" max="2299" width="13.85546875" style="18" bestFit="1" customWidth="1"/>
    <col min="2300" max="2300" width="12.85546875" style="18" customWidth="1"/>
    <col min="2301" max="2301" width="16" style="18" customWidth="1"/>
    <col min="2302" max="2302" width="11.42578125" style="18" bestFit="1" customWidth="1"/>
    <col min="2303" max="2303" width="14.85546875" style="18" bestFit="1" customWidth="1"/>
    <col min="2304" max="2304" width="13.85546875" style="18" bestFit="1" customWidth="1"/>
    <col min="2305" max="2305" width="13.85546875" style="18" customWidth="1"/>
    <col min="2306" max="2306" width="13.85546875" style="18" bestFit="1" customWidth="1"/>
    <col min="2307" max="2307" width="16" style="18" customWidth="1"/>
    <col min="2308" max="2308" width="13" style="18" customWidth="1"/>
    <col min="2309" max="2309" width="13.42578125" style="18" bestFit="1" customWidth="1"/>
    <col min="2310" max="2310" width="10.7109375" style="18" bestFit="1" customWidth="1"/>
    <col min="2311" max="2311" width="12" style="18" bestFit="1" customWidth="1"/>
    <col min="2312" max="2312" width="14.7109375" style="18" bestFit="1" customWidth="1"/>
    <col min="2313" max="2313" width="15.28515625" style="18" customWidth="1"/>
    <col min="2314" max="2314" width="12.28515625" style="18" customWidth="1"/>
    <col min="2315" max="2315" width="8" style="18" bestFit="1" customWidth="1"/>
    <col min="2316" max="2317" width="13" style="18" bestFit="1" customWidth="1"/>
    <col min="2318" max="2318" width="8.85546875" style="18" bestFit="1" customWidth="1"/>
    <col min="2319" max="2319" width="16" style="18" customWidth="1"/>
    <col min="2320" max="2320" width="11.28515625" style="18" customWidth="1"/>
    <col min="2321" max="2321" width="13" style="18" bestFit="1" customWidth="1"/>
    <col min="2322" max="2322" width="14.42578125" style="18" customWidth="1"/>
    <col min="2323" max="2323" width="13" style="18" bestFit="1" customWidth="1"/>
    <col min="2324" max="2324" width="16" style="18" customWidth="1"/>
    <col min="2325" max="2325" width="11" style="18" bestFit="1" customWidth="1"/>
    <col min="2326" max="2326" width="12.140625" style="18" bestFit="1" customWidth="1"/>
    <col min="2327" max="2327" width="13.7109375" style="18" bestFit="1" customWidth="1"/>
    <col min="2328" max="2517" width="10.7109375" style="18"/>
    <col min="2518" max="2518" width="3.140625" style="18" bestFit="1" customWidth="1"/>
    <col min="2519" max="2519" width="17" style="18" bestFit="1" customWidth="1"/>
    <col min="2520" max="2520" width="17.7109375" style="18" customWidth="1"/>
    <col min="2521" max="2521" width="9.85546875" style="18" customWidth="1"/>
    <col min="2522" max="2522" width="10.85546875" style="18" customWidth="1"/>
    <col min="2523" max="2523" width="32.42578125" style="18" bestFit="1" customWidth="1"/>
    <col min="2524" max="2533" width="16" style="18" customWidth="1"/>
    <col min="2534" max="2534" width="14.140625" style="18" bestFit="1" customWidth="1"/>
    <col min="2535" max="2535" width="13.42578125" style="18" bestFit="1" customWidth="1"/>
    <col min="2536" max="2536" width="15.42578125" style="18" bestFit="1" customWidth="1"/>
    <col min="2537" max="2537" width="13.42578125" style="18" bestFit="1" customWidth="1"/>
    <col min="2538" max="2538" width="14.7109375" style="18" customWidth="1"/>
    <col min="2539" max="2548" width="16" style="18" customWidth="1"/>
    <col min="2549" max="2549" width="13.85546875" style="18" customWidth="1"/>
    <col min="2550" max="2550" width="13.42578125" style="18" customWidth="1"/>
    <col min="2551" max="2551" width="12.7109375" style="18" customWidth="1"/>
    <col min="2552" max="2552" width="15.7109375" style="18" bestFit="1" customWidth="1"/>
    <col min="2553" max="2553" width="14.140625" style="18" customWidth="1"/>
    <col min="2554" max="2554" width="15.85546875" style="18" bestFit="1" customWidth="1"/>
    <col min="2555" max="2555" width="13.85546875" style="18" bestFit="1" customWidth="1"/>
    <col min="2556" max="2556" width="12.85546875" style="18" customWidth="1"/>
    <col min="2557" max="2557" width="16" style="18" customWidth="1"/>
    <col min="2558" max="2558" width="11.42578125" style="18" bestFit="1" customWidth="1"/>
    <col min="2559" max="2559" width="14.85546875" style="18" bestFit="1" customWidth="1"/>
    <col min="2560" max="2560" width="13.85546875" style="18" bestFit="1" customWidth="1"/>
    <col min="2561" max="2561" width="13.85546875" style="18" customWidth="1"/>
    <col min="2562" max="2562" width="13.85546875" style="18" bestFit="1" customWidth="1"/>
    <col min="2563" max="2563" width="16" style="18" customWidth="1"/>
    <col min="2564" max="2564" width="13" style="18" customWidth="1"/>
    <col min="2565" max="2565" width="13.42578125" style="18" bestFit="1" customWidth="1"/>
    <col min="2566" max="2566" width="10.7109375" style="18" bestFit="1" customWidth="1"/>
    <col min="2567" max="2567" width="12" style="18" bestFit="1" customWidth="1"/>
    <col min="2568" max="2568" width="14.7109375" style="18" bestFit="1" customWidth="1"/>
    <col min="2569" max="2569" width="15.28515625" style="18" customWidth="1"/>
    <col min="2570" max="2570" width="12.28515625" style="18" customWidth="1"/>
    <col min="2571" max="2571" width="8" style="18" bestFit="1" customWidth="1"/>
    <col min="2572" max="2573" width="13" style="18" bestFit="1" customWidth="1"/>
    <col min="2574" max="2574" width="8.85546875" style="18" bestFit="1" customWidth="1"/>
    <col min="2575" max="2575" width="16" style="18" customWidth="1"/>
    <col min="2576" max="2576" width="11.28515625" style="18" customWidth="1"/>
    <col min="2577" max="2577" width="13" style="18" bestFit="1" customWidth="1"/>
    <col min="2578" max="2578" width="14.42578125" style="18" customWidth="1"/>
    <col min="2579" max="2579" width="13" style="18" bestFit="1" customWidth="1"/>
    <col min="2580" max="2580" width="16" style="18" customWidth="1"/>
    <col min="2581" max="2581" width="11" style="18" bestFit="1" customWidth="1"/>
    <col min="2582" max="2582" width="12.140625" style="18" bestFit="1" customWidth="1"/>
    <col min="2583" max="2583" width="13.7109375" style="18" bestFit="1" customWidth="1"/>
    <col min="2584" max="2773" width="10.7109375" style="18"/>
    <col min="2774" max="2774" width="3.140625" style="18" bestFit="1" customWidth="1"/>
    <col min="2775" max="2775" width="17" style="18" bestFit="1" customWidth="1"/>
    <col min="2776" max="2776" width="17.7109375" style="18" customWidth="1"/>
    <col min="2777" max="2777" width="9.85546875" style="18" customWidth="1"/>
    <col min="2778" max="2778" width="10.85546875" style="18" customWidth="1"/>
    <col min="2779" max="2779" width="32.42578125" style="18" bestFit="1" customWidth="1"/>
    <col min="2780" max="2789" width="16" style="18" customWidth="1"/>
    <col min="2790" max="2790" width="14.140625" style="18" bestFit="1" customWidth="1"/>
    <col min="2791" max="2791" width="13.42578125" style="18" bestFit="1" customWidth="1"/>
    <col min="2792" max="2792" width="15.42578125" style="18" bestFit="1" customWidth="1"/>
    <col min="2793" max="2793" width="13.42578125" style="18" bestFit="1" customWidth="1"/>
    <col min="2794" max="2794" width="14.7109375" style="18" customWidth="1"/>
    <col min="2795" max="2804" width="16" style="18" customWidth="1"/>
    <col min="2805" max="2805" width="13.85546875" style="18" customWidth="1"/>
    <col min="2806" max="2806" width="13.42578125" style="18" customWidth="1"/>
    <col min="2807" max="2807" width="12.7109375" style="18" customWidth="1"/>
    <col min="2808" max="2808" width="15.7109375" style="18" bestFit="1" customWidth="1"/>
    <col min="2809" max="2809" width="14.140625" style="18" customWidth="1"/>
    <col min="2810" max="2810" width="15.85546875" style="18" bestFit="1" customWidth="1"/>
    <col min="2811" max="2811" width="13.85546875" style="18" bestFit="1" customWidth="1"/>
    <col min="2812" max="2812" width="12.85546875" style="18" customWidth="1"/>
    <col min="2813" max="2813" width="16" style="18" customWidth="1"/>
    <col min="2814" max="2814" width="11.42578125" style="18" bestFit="1" customWidth="1"/>
    <col min="2815" max="2815" width="14.85546875" style="18" bestFit="1" customWidth="1"/>
    <col min="2816" max="2816" width="13.85546875" style="18" bestFit="1" customWidth="1"/>
    <col min="2817" max="2817" width="13.85546875" style="18" customWidth="1"/>
    <col min="2818" max="2818" width="13.85546875" style="18" bestFit="1" customWidth="1"/>
    <col min="2819" max="2819" width="16" style="18" customWidth="1"/>
    <col min="2820" max="2820" width="13" style="18" customWidth="1"/>
    <col min="2821" max="2821" width="13.42578125" style="18" bestFit="1" customWidth="1"/>
    <col min="2822" max="2822" width="10.7109375" style="18" bestFit="1" customWidth="1"/>
    <col min="2823" max="2823" width="12" style="18" bestFit="1" customWidth="1"/>
    <col min="2824" max="2824" width="14.7109375" style="18" bestFit="1" customWidth="1"/>
    <col min="2825" max="2825" width="15.28515625" style="18" customWidth="1"/>
    <col min="2826" max="2826" width="12.28515625" style="18" customWidth="1"/>
    <col min="2827" max="2827" width="8" style="18" bestFit="1" customWidth="1"/>
    <col min="2828" max="2829" width="13" style="18" bestFit="1" customWidth="1"/>
    <col min="2830" max="2830" width="8.85546875" style="18" bestFit="1" customWidth="1"/>
    <col min="2831" max="2831" width="16" style="18" customWidth="1"/>
    <col min="2832" max="2832" width="11.28515625" style="18" customWidth="1"/>
    <col min="2833" max="2833" width="13" style="18" bestFit="1" customWidth="1"/>
    <col min="2834" max="2834" width="14.42578125" style="18" customWidth="1"/>
    <col min="2835" max="2835" width="13" style="18" bestFit="1" customWidth="1"/>
    <col min="2836" max="2836" width="16" style="18" customWidth="1"/>
    <col min="2837" max="2837" width="11" style="18" bestFit="1" customWidth="1"/>
    <col min="2838" max="2838" width="12.140625" style="18" bestFit="1" customWidth="1"/>
    <col min="2839" max="2839" width="13.7109375" style="18" bestFit="1" customWidth="1"/>
    <col min="2840" max="3029" width="10.7109375" style="18"/>
    <col min="3030" max="3030" width="3.140625" style="18" bestFit="1" customWidth="1"/>
    <col min="3031" max="3031" width="17" style="18" bestFit="1" customWidth="1"/>
    <col min="3032" max="3032" width="17.7109375" style="18" customWidth="1"/>
    <col min="3033" max="3033" width="9.85546875" style="18" customWidth="1"/>
    <col min="3034" max="3034" width="10.85546875" style="18" customWidth="1"/>
    <col min="3035" max="3035" width="32.42578125" style="18" bestFit="1" customWidth="1"/>
    <col min="3036" max="3045" width="16" style="18" customWidth="1"/>
    <col min="3046" max="3046" width="14.140625" style="18" bestFit="1" customWidth="1"/>
    <col min="3047" max="3047" width="13.42578125" style="18" bestFit="1" customWidth="1"/>
    <col min="3048" max="3048" width="15.42578125" style="18" bestFit="1" customWidth="1"/>
    <col min="3049" max="3049" width="13.42578125" style="18" bestFit="1" customWidth="1"/>
    <col min="3050" max="3050" width="14.7109375" style="18" customWidth="1"/>
    <col min="3051" max="3060" width="16" style="18" customWidth="1"/>
    <col min="3061" max="3061" width="13.85546875" style="18" customWidth="1"/>
    <col min="3062" max="3062" width="13.42578125" style="18" customWidth="1"/>
    <col min="3063" max="3063" width="12.7109375" style="18" customWidth="1"/>
    <col min="3064" max="3064" width="15.7109375" style="18" bestFit="1" customWidth="1"/>
    <col min="3065" max="3065" width="14.140625" style="18" customWidth="1"/>
    <col min="3066" max="3066" width="15.85546875" style="18" bestFit="1" customWidth="1"/>
    <col min="3067" max="3067" width="13.85546875" style="18" bestFit="1" customWidth="1"/>
    <col min="3068" max="3068" width="12.85546875" style="18" customWidth="1"/>
    <col min="3069" max="3069" width="16" style="18" customWidth="1"/>
    <col min="3070" max="3070" width="11.42578125" style="18" bestFit="1" customWidth="1"/>
    <col min="3071" max="3071" width="14.85546875" style="18" bestFit="1" customWidth="1"/>
    <col min="3072" max="3072" width="13.85546875" style="18" bestFit="1" customWidth="1"/>
    <col min="3073" max="3073" width="13.85546875" style="18" customWidth="1"/>
    <col min="3074" max="3074" width="13.85546875" style="18" bestFit="1" customWidth="1"/>
    <col min="3075" max="3075" width="16" style="18" customWidth="1"/>
    <col min="3076" max="3076" width="13" style="18" customWidth="1"/>
    <col min="3077" max="3077" width="13.42578125" style="18" bestFit="1" customWidth="1"/>
    <col min="3078" max="3078" width="10.7109375" style="18" bestFit="1" customWidth="1"/>
    <col min="3079" max="3079" width="12" style="18" bestFit="1" customWidth="1"/>
    <col min="3080" max="3080" width="14.7109375" style="18" bestFit="1" customWidth="1"/>
    <col min="3081" max="3081" width="15.28515625" style="18" customWidth="1"/>
    <col min="3082" max="3082" width="12.28515625" style="18" customWidth="1"/>
    <col min="3083" max="3083" width="8" style="18" bestFit="1" customWidth="1"/>
    <col min="3084" max="3085" width="13" style="18" bestFit="1" customWidth="1"/>
    <col min="3086" max="3086" width="8.85546875" style="18" bestFit="1" customWidth="1"/>
    <col min="3087" max="3087" width="16" style="18" customWidth="1"/>
    <col min="3088" max="3088" width="11.28515625" style="18" customWidth="1"/>
    <col min="3089" max="3089" width="13" style="18" bestFit="1" customWidth="1"/>
    <col min="3090" max="3090" width="14.42578125" style="18" customWidth="1"/>
    <col min="3091" max="3091" width="13" style="18" bestFit="1" customWidth="1"/>
    <col min="3092" max="3092" width="16" style="18" customWidth="1"/>
    <col min="3093" max="3093" width="11" style="18" bestFit="1" customWidth="1"/>
    <col min="3094" max="3094" width="12.140625" style="18" bestFit="1" customWidth="1"/>
    <col min="3095" max="3095" width="13.7109375" style="18" bestFit="1" customWidth="1"/>
    <col min="3096" max="3285" width="10.7109375" style="18"/>
    <col min="3286" max="3286" width="3.140625" style="18" bestFit="1" customWidth="1"/>
    <col min="3287" max="3287" width="17" style="18" bestFit="1" customWidth="1"/>
    <col min="3288" max="3288" width="17.7109375" style="18" customWidth="1"/>
    <col min="3289" max="3289" width="9.85546875" style="18" customWidth="1"/>
    <col min="3290" max="3290" width="10.85546875" style="18" customWidth="1"/>
    <col min="3291" max="3291" width="32.42578125" style="18" bestFit="1" customWidth="1"/>
    <col min="3292" max="3301" width="16" style="18" customWidth="1"/>
    <col min="3302" max="3302" width="14.140625" style="18" bestFit="1" customWidth="1"/>
    <col min="3303" max="3303" width="13.42578125" style="18" bestFit="1" customWidth="1"/>
    <col min="3304" max="3304" width="15.42578125" style="18" bestFit="1" customWidth="1"/>
    <col min="3305" max="3305" width="13.42578125" style="18" bestFit="1" customWidth="1"/>
    <col min="3306" max="3306" width="14.7109375" style="18" customWidth="1"/>
    <col min="3307" max="3316" width="16" style="18" customWidth="1"/>
    <col min="3317" max="3317" width="13.85546875" style="18" customWidth="1"/>
    <col min="3318" max="3318" width="13.42578125" style="18" customWidth="1"/>
    <col min="3319" max="3319" width="12.7109375" style="18" customWidth="1"/>
    <col min="3320" max="3320" width="15.7109375" style="18" bestFit="1" customWidth="1"/>
    <col min="3321" max="3321" width="14.140625" style="18" customWidth="1"/>
    <col min="3322" max="3322" width="15.85546875" style="18" bestFit="1" customWidth="1"/>
    <col min="3323" max="3323" width="13.85546875" style="18" bestFit="1" customWidth="1"/>
    <col min="3324" max="3324" width="12.85546875" style="18" customWidth="1"/>
    <col min="3325" max="3325" width="16" style="18" customWidth="1"/>
    <col min="3326" max="3326" width="11.42578125" style="18" bestFit="1" customWidth="1"/>
    <col min="3327" max="3327" width="14.85546875" style="18" bestFit="1" customWidth="1"/>
    <col min="3328" max="3328" width="13.85546875" style="18" bestFit="1" customWidth="1"/>
    <col min="3329" max="3329" width="13.85546875" style="18" customWidth="1"/>
    <col min="3330" max="3330" width="13.85546875" style="18" bestFit="1" customWidth="1"/>
    <col min="3331" max="3331" width="16" style="18" customWidth="1"/>
    <col min="3332" max="3332" width="13" style="18" customWidth="1"/>
    <col min="3333" max="3333" width="13.42578125" style="18" bestFit="1" customWidth="1"/>
    <col min="3334" max="3334" width="10.7109375" style="18" bestFit="1" customWidth="1"/>
    <col min="3335" max="3335" width="12" style="18" bestFit="1" customWidth="1"/>
    <col min="3336" max="3336" width="14.7109375" style="18" bestFit="1" customWidth="1"/>
    <col min="3337" max="3337" width="15.28515625" style="18" customWidth="1"/>
    <col min="3338" max="3338" width="12.28515625" style="18" customWidth="1"/>
    <col min="3339" max="3339" width="8" style="18" bestFit="1" customWidth="1"/>
    <col min="3340" max="3341" width="13" style="18" bestFit="1" customWidth="1"/>
    <col min="3342" max="3342" width="8.85546875" style="18" bestFit="1" customWidth="1"/>
    <col min="3343" max="3343" width="16" style="18" customWidth="1"/>
    <col min="3344" max="3344" width="11.28515625" style="18" customWidth="1"/>
    <col min="3345" max="3345" width="13" style="18" bestFit="1" customWidth="1"/>
    <col min="3346" max="3346" width="14.42578125" style="18" customWidth="1"/>
    <col min="3347" max="3347" width="13" style="18" bestFit="1" customWidth="1"/>
    <col min="3348" max="3348" width="16" style="18" customWidth="1"/>
    <col min="3349" max="3349" width="11" style="18" bestFit="1" customWidth="1"/>
    <col min="3350" max="3350" width="12.140625" style="18" bestFit="1" customWidth="1"/>
    <col min="3351" max="3351" width="13.7109375" style="18" bestFit="1" customWidth="1"/>
    <col min="3352" max="3541" width="10.7109375" style="18"/>
    <col min="3542" max="3542" width="3.140625" style="18" bestFit="1" customWidth="1"/>
    <col min="3543" max="3543" width="17" style="18" bestFit="1" customWidth="1"/>
    <col min="3544" max="3544" width="17.7109375" style="18" customWidth="1"/>
    <col min="3545" max="3545" width="9.85546875" style="18" customWidth="1"/>
    <col min="3546" max="3546" width="10.85546875" style="18" customWidth="1"/>
    <col min="3547" max="3547" width="32.42578125" style="18" bestFit="1" customWidth="1"/>
    <col min="3548" max="3557" width="16" style="18" customWidth="1"/>
    <col min="3558" max="3558" width="14.140625" style="18" bestFit="1" customWidth="1"/>
    <col min="3559" max="3559" width="13.42578125" style="18" bestFit="1" customWidth="1"/>
    <col min="3560" max="3560" width="15.42578125" style="18" bestFit="1" customWidth="1"/>
    <col min="3561" max="3561" width="13.42578125" style="18" bestFit="1" customWidth="1"/>
    <col min="3562" max="3562" width="14.7109375" style="18" customWidth="1"/>
    <col min="3563" max="3572" width="16" style="18" customWidth="1"/>
    <col min="3573" max="3573" width="13.85546875" style="18" customWidth="1"/>
    <col min="3574" max="3574" width="13.42578125" style="18" customWidth="1"/>
    <col min="3575" max="3575" width="12.7109375" style="18" customWidth="1"/>
    <col min="3576" max="3576" width="15.7109375" style="18" bestFit="1" customWidth="1"/>
    <col min="3577" max="3577" width="14.140625" style="18" customWidth="1"/>
    <col min="3578" max="3578" width="15.85546875" style="18" bestFit="1" customWidth="1"/>
    <col min="3579" max="3579" width="13.85546875" style="18" bestFit="1" customWidth="1"/>
    <col min="3580" max="3580" width="12.85546875" style="18" customWidth="1"/>
    <col min="3581" max="3581" width="16" style="18" customWidth="1"/>
    <col min="3582" max="3582" width="11.42578125" style="18" bestFit="1" customWidth="1"/>
    <col min="3583" max="3583" width="14.85546875" style="18" bestFit="1" customWidth="1"/>
    <col min="3584" max="3584" width="13.85546875" style="18" bestFit="1" customWidth="1"/>
    <col min="3585" max="3585" width="13.85546875" style="18" customWidth="1"/>
    <col min="3586" max="3586" width="13.85546875" style="18" bestFit="1" customWidth="1"/>
    <col min="3587" max="3587" width="16" style="18" customWidth="1"/>
    <col min="3588" max="3588" width="13" style="18" customWidth="1"/>
    <col min="3589" max="3589" width="13.42578125" style="18" bestFit="1" customWidth="1"/>
    <col min="3590" max="3590" width="10.7109375" style="18" bestFit="1" customWidth="1"/>
    <col min="3591" max="3591" width="12" style="18" bestFit="1" customWidth="1"/>
    <col min="3592" max="3592" width="14.7109375" style="18" bestFit="1" customWidth="1"/>
    <col min="3593" max="3593" width="15.28515625" style="18" customWidth="1"/>
    <col min="3594" max="3594" width="12.28515625" style="18" customWidth="1"/>
    <col min="3595" max="3595" width="8" style="18" bestFit="1" customWidth="1"/>
    <col min="3596" max="3597" width="13" style="18" bestFit="1" customWidth="1"/>
    <col min="3598" max="3598" width="8.85546875" style="18" bestFit="1" customWidth="1"/>
    <col min="3599" max="3599" width="16" style="18" customWidth="1"/>
    <col min="3600" max="3600" width="11.28515625" style="18" customWidth="1"/>
    <col min="3601" max="3601" width="13" style="18" bestFit="1" customWidth="1"/>
    <col min="3602" max="3602" width="14.42578125" style="18" customWidth="1"/>
    <col min="3603" max="3603" width="13" style="18" bestFit="1" customWidth="1"/>
    <col min="3604" max="3604" width="16" style="18" customWidth="1"/>
    <col min="3605" max="3605" width="11" style="18" bestFit="1" customWidth="1"/>
    <col min="3606" max="3606" width="12.140625" style="18" bestFit="1" customWidth="1"/>
    <col min="3607" max="3607" width="13.7109375" style="18" bestFit="1" customWidth="1"/>
    <col min="3608" max="3797" width="10.7109375" style="18"/>
    <col min="3798" max="3798" width="3.140625" style="18" bestFit="1" customWidth="1"/>
    <col min="3799" max="3799" width="17" style="18" bestFit="1" customWidth="1"/>
    <col min="3800" max="3800" width="17.7109375" style="18" customWidth="1"/>
    <col min="3801" max="3801" width="9.85546875" style="18" customWidth="1"/>
    <col min="3802" max="3802" width="10.85546875" style="18" customWidth="1"/>
    <col min="3803" max="3803" width="32.42578125" style="18" bestFit="1" customWidth="1"/>
    <col min="3804" max="3813" width="16" style="18" customWidth="1"/>
    <col min="3814" max="3814" width="14.140625" style="18" bestFit="1" customWidth="1"/>
    <col min="3815" max="3815" width="13.42578125" style="18" bestFit="1" customWidth="1"/>
    <col min="3816" max="3816" width="15.42578125" style="18" bestFit="1" customWidth="1"/>
    <col min="3817" max="3817" width="13.42578125" style="18" bestFit="1" customWidth="1"/>
    <col min="3818" max="3818" width="14.7109375" style="18" customWidth="1"/>
    <col min="3819" max="3828" width="16" style="18" customWidth="1"/>
    <col min="3829" max="3829" width="13.85546875" style="18" customWidth="1"/>
    <col min="3830" max="3830" width="13.42578125" style="18" customWidth="1"/>
    <col min="3831" max="3831" width="12.7109375" style="18" customWidth="1"/>
    <col min="3832" max="3832" width="15.7109375" style="18" bestFit="1" customWidth="1"/>
    <col min="3833" max="3833" width="14.140625" style="18" customWidth="1"/>
    <col min="3834" max="3834" width="15.85546875" style="18" bestFit="1" customWidth="1"/>
    <col min="3835" max="3835" width="13.85546875" style="18" bestFit="1" customWidth="1"/>
    <col min="3836" max="3836" width="12.85546875" style="18" customWidth="1"/>
    <col min="3837" max="3837" width="16" style="18" customWidth="1"/>
    <col min="3838" max="3838" width="11.42578125" style="18" bestFit="1" customWidth="1"/>
    <col min="3839" max="3839" width="14.85546875" style="18" bestFit="1" customWidth="1"/>
    <col min="3840" max="3840" width="13.85546875" style="18" bestFit="1" customWidth="1"/>
    <col min="3841" max="3841" width="13.85546875" style="18" customWidth="1"/>
    <col min="3842" max="3842" width="13.85546875" style="18" bestFit="1" customWidth="1"/>
    <col min="3843" max="3843" width="16" style="18" customWidth="1"/>
    <col min="3844" max="3844" width="13" style="18" customWidth="1"/>
    <col min="3845" max="3845" width="13.42578125" style="18" bestFit="1" customWidth="1"/>
    <col min="3846" max="3846" width="10.7109375" style="18" bestFit="1" customWidth="1"/>
    <col min="3847" max="3847" width="12" style="18" bestFit="1" customWidth="1"/>
    <col min="3848" max="3848" width="14.7109375" style="18" bestFit="1" customWidth="1"/>
    <col min="3849" max="3849" width="15.28515625" style="18" customWidth="1"/>
    <col min="3850" max="3850" width="12.28515625" style="18" customWidth="1"/>
    <col min="3851" max="3851" width="8" style="18" bestFit="1" customWidth="1"/>
    <col min="3852" max="3853" width="13" style="18" bestFit="1" customWidth="1"/>
    <col min="3854" max="3854" width="8.85546875" style="18" bestFit="1" customWidth="1"/>
    <col min="3855" max="3855" width="16" style="18" customWidth="1"/>
    <col min="3856" max="3856" width="11.28515625" style="18" customWidth="1"/>
    <col min="3857" max="3857" width="13" style="18" bestFit="1" customWidth="1"/>
    <col min="3858" max="3858" width="14.42578125" style="18" customWidth="1"/>
    <col min="3859" max="3859" width="13" style="18" bestFit="1" customWidth="1"/>
    <col min="3860" max="3860" width="16" style="18" customWidth="1"/>
    <col min="3861" max="3861" width="11" style="18" bestFit="1" customWidth="1"/>
    <col min="3862" max="3862" width="12.140625" style="18" bestFit="1" customWidth="1"/>
    <col min="3863" max="3863" width="13.7109375" style="18" bestFit="1" customWidth="1"/>
    <col min="3864" max="4053" width="10.7109375" style="18"/>
    <col min="4054" max="4054" width="3.140625" style="18" bestFit="1" customWidth="1"/>
    <col min="4055" max="4055" width="17" style="18" bestFit="1" customWidth="1"/>
    <col min="4056" max="4056" width="17.7109375" style="18" customWidth="1"/>
    <col min="4057" max="4057" width="9.85546875" style="18" customWidth="1"/>
    <col min="4058" max="4058" width="10.85546875" style="18" customWidth="1"/>
    <col min="4059" max="4059" width="32.42578125" style="18" bestFit="1" customWidth="1"/>
    <col min="4060" max="4069" width="16" style="18" customWidth="1"/>
    <col min="4070" max="4070" width="14.140625" style="18" bestFit="1" customWidth="1"/>
    <col min="4071" max="4071" width="13.42578125" style="18" bestFit="1" customWidth="1"/>
    <col min="4072" max="4072" width="15.42578125" style="18" bestFit="1" customWidth="1"/>
    <col min="4073" max="4073" width="13.42578125" style="18" bestFit="1" customWidth="1"/>
    <col min="4074" max="4074" width="14.7109375" style="18" customWidth="1"/>
    <col min="4075" max="4084" width="16" style="18" customWidth="1"/>
    <col min="4085" max="4085" width="13.85546875" style="18" customWidth="1"/>
    <col min="4086" max="4086" width="13.42578125" style="18" customWidth="1"/>
    <col min="4087" max="4087" width="12.7109375" style="18" customWidth="1"/>
    <col min="4088" max="4088" width="15.7109375" style="18" bestFit="1" customWidth="1"/>
    <col min="4089" max="4089" width="14.140625" style="18" customWidth="1"/>
    <col min="4090" max="4090" width="15.85546875" style="18" bestFit="1" customWidth="1"/>
    <col min="4091" max="4091" width="13.85546875" style="18" bestFit="1" customWidth="1"/>
    <col min="4092" max="4092" width="12.85546875" style="18" customWidth="1"/>
    <col min="4093" max="4093" width="16" style="18" customWidth="1"/>
    <col min="4094" max="4094" width="11.42578125" style="18" bestFit="1" customWidth="1"/>
    <col min="4095" max="4095" width="14.85546875" style="18" bestFit="1" customWidth="1"/>
    <col min="4096" max="4096" width="13.85546875" style="18" bestFit="1" customWidth="1"/>
    <col min="4097" max="4097" width="13.85546875" style="18" customWidth="1"/>
    <col min="4098" max="4098" width="13.85546875" style="18" bestFit="1" customWidth="1"/>
    <col min="4099" max="4099" width="16" style="18" customWidth="1"/>
    <col min="4100" max="4100" width="13" style="18" customWidth="1"/>
    <col min="4101" max="4101" width="13.42578125" style="18" bestFit="1" customWidth="1"/>
    <col min="4102" max="4102" width="10.7109375" style="18" bestFit="1" customWidth="1"/>
    <col min="4103" max="4103" width="12" style="18" bestFit="1" customWidth="1"/>
    <col min="4104" max="4104" width="14.7109375" style="18" bestFit="1" customWidth="1"/>
    <col min="4105" max="4105" width="15.28515625" style="18" customWidth="1"/>
    <col min="4106" max="4106" width="12.28515625" style="18" customWidth="1"/>
    <col min="4107" max="4107" width="8" style="18" bestFit="1" customWidth="1"/>
    <col min="4108" max="4109" width="13" style="18" bestFit="1" customWidth="1"/>
    <col min="4110" max="4110" width="8.85546875" style="18" bestFit="1" customWidth="1"/>
    <col min="4111" max="4111" width="16" style="18" customWidth="1"/>
    <col min="4112" max="4112" width="11.28515625" style="18" customWidth="1"/>
    <col min="4113" max="4113" width="13" style="18" bestFit="1" customWidth="1"/>
    <col min="4114" max="4114" width="14.42578125" style="18" customWidth="1"/>
    <col min="4115" max="4115" width="13" style="18" bestFit="1" customWidth="1"/>
    <col min="4116" max="4116" width="16" style="18" customWidth="1"/>
    <col min="4117" max="4117" width="11" style="18" bestFit="1" customWidth="1"/>
    <col min="4118" max="4118" width="12.140625" style="18" bestFit="1" customWidth="1"/>
    <col min="4119" max="4119" width="13.7109375" style="18" bestFit="1" customWidth="1"/>
    <col min="4120" max="4309" width="10.7109375" style="18"/>
    <col min="4310" max="4310" width="3.140625" style="18" bestFit="1" customWidth="1"/>
    <col min="4311" max="4311" width="17" style="18" bestFit="1" customWidth="1"/>
    <col min="4312" max="4312" width="17.7109375" style="18" customWidth="1"/>
    <col min="4313" max="4313" width="9.85546875" style="18" customWidth="1"/>
    <col min="4314" max="4314" width="10.85546875" style="18" customWidth="1"/>
    <col min="4315" max="4315" width="32.42578125" style="18" bestFit="1" customWidth="1"/>
    <col min="4316" max="4325" width="16" style="18" customWidth="1"/>
    <col min="4326" max="4326" width="14.140625" style="18" bestFit="1" customWidth="1"/>
    <col min="4327" max="4327" width="13.42578125" style="18" bestFit="1" customWidth="1"/>
    <col min="4328" max="4328" width="15.42578125" style="18" bestFit="1" customWidth="1"/>
    <col min="4329" max="4329" width="13.42578125" style="18" bestFit="1" customWidth="1"/>
    <col min="4330" max="4330" width="14.7109375" style="18" customWidth="1"/>
    <col min="4331" max="4340" width="16" style="18" customWidth="1"/>
    <col min="4341" max="4341" width="13.85546875" style="18" customWidth="1"/>
    <col min="4342" max="4342" width="13.42578125" style="18" customWidth="1"/>
    <col min="4343" max="4343" width="12.7109375" style="18" customWidth="1"/>
    <col min="4344" max="4344" width="15.7109375" style="18" bestFit="1" customWidth="1"/>
    <col min="4345" max="4345" width="14.140625" style="18" customWidth="1"/>
    <col min="4346" max="4346" width="15.85546875" style="18" bestFit="1" customWidth="1"/>
    <col min="4347" max="4347" width="13.85546875" style="18" bestFit="1" customWidth="1"/>
    <col min="4348" max="4348" width="12.85546875" style="18" customWidth="1"/>
    <col min="4349" max="4349" width="16" style="18" customWidth="1"/>
    <col min="4350" max="4350" width="11.42578125" style="18" bestFit="1" customWidth="1"/>
    <col min="4351" max="4351" width="14.85546875" style="18" bestFit="1" customWidth="1"/>
    <col min="4352" max="4352" width="13.85546875" style="18" bestFit="1" customWidth="1"/>
    <col min="4353" max="4353" width="13.85546875" style="18" customWidth="1"/>
    <col min="4354" max="4354" width="13.85546875" style="18" bestFit="1" customWidth="1"/>
    <col min="4355" max="4355" width="16" style="18" customWidth="1"/>
    <col min="4356" max="4356" width="13" style="18" customWidth="1"/>
    <col min="4357" max="4357" width="13.42578125" style="18" bestFit="1" customWidth="1"/>
    <col min="4358" max="4358" width="10.7109375" style="18" bestFit="1" customWidth="1"/>
    <col min="4359" max="4359" width="12" style="18" bestFit="1" customWidth="1"/>
    <col min="4360" max="4360" width="14.7109375" style="18" bestFit="1" customWidth="1"/>
    <col min="4361" max="4361" width="15.28515625" style="18" customWidth="1"/>
    <col min="4362" max="4362" width="12.28515625" style="18" customWidth="1"/>
    <col min="4363" max="4363" width="8" style="18" bestFit="1" customWidth="1"/>
    <col min="4364" max="4365" width="13" style="18" bestFit="1" customWidth="1"/>
    <col min="4366" max="4366" width="8.85546875" style="18" bestFit="1" customWidth="1"/>
    <col min="4367" max="4367" width="16" style="18" customWidth="1"/>
    <col min="4368" max="4368" width="11.28515625" style="18" customWidth="1"/>
    <col min="4369" max="4369" width="13" style="18" bestFit="1" customWidth="1"/>
    <col min="4370" max="4370" width="14.42578125" style="18" customWidth="1"/>
    <col min="4371" max="4371" width="13" style="18" bestFit="1" customWidth="1"/>
    <col min="4372" max="4372" width="16" style="18" customWidth="1"/>
    <col min="4373" max="4373" width="11" style="18" bestFit="1" customWidth="1"/>
    <col min="4374" max="4374" width="12.140625" style="18" bestFit="1" customWidth="1"/>
    <col min="4375" max="4375" width="13.7109375" style="18" bestFit="1" customWidth="1"/>
    <col min="4376" max="4565" width="10.7109375" style="18"/>
    <col min="4566" max="4566" width="3.140625" style="18" bestFit="1" customWidth="1"/>
    <col min="4567" max="4567" width="17" style="18" bestFit="1" customWidth="1"/>
    <col min="4568" max="4568" width="17.7109375" style="18" customWidth="1"/>
    <col min="4569" max="4569" width="9.85546875" style="18" customWidth="1"/>
    <col min="4570" max="4570" width="10.85546875" style="18" customWidth="1"/>
    <col min="4571" max="4571" width="32.42578125" style="18" bestFit="1" customWidth="1"/>
    <col min="4572" max="4581" width="16" style="18" customWidth="1"/>
    <col min="4582" max="4582" width="14.140625" style="18" bestFit="1" customWidth="1"/>
    <col min="4583" max="4583" width="13.42578125" style="18" bestFit="1" customWidth="1"/>
    <col min="4584" max="4584" width="15.42578125" style="18" bestFit="1" customWidth="1"/>
    <col min="4585" max="4585" width="13.42578125" style="18" bestFit="1" customWidth="1"/>
    <col min="4586" max="4586" width="14.7109375" style="18" customWidth="1"/>
    <col min="4587" max="4596" width="16" style="18" customWidth="1"/>
    <col min="4597" max="4597" width="13.85546875" style="18" customWidth="1"/>
    <col min="4598" max="4598" width="13.42578125" style="18" customWidth="1"/>
    <col min="4599" max="4599" width="12.7109375" style="18" customWidth="1"/>
    <col min="4600" max="4600" width="15.7109375" style="18" bestFit="1" customWidth="1"/>
    <col min="4601" max="4601" width="14.140625" style="18" customWidth="1"/>
    <col min="4602" max="4602" width="15.85546875" style="18" bestFit="1" customWidth="1"/>
    <col min="4603" max="4603" width="13.85546875" style="18" bestFit="1" customWidth="1"/>
    <col min="4604" max="4604" width="12.85546875" style="18" customWidth="1"/>
    <col min="4605" max="4605" width="16" style="18" customWidth="1"/>
    <col min="4606" max="4606" width="11.42578125" style="18" bestFit="1" customWidth="1"/>
    <col min="4607" max="4607" width="14.85546875" style="18" bestFit="1" customWidth="1"/>
    <col min="4608" max="4608" width="13.85546875" style="18" bestFit="1" customWidth="1"/>
    <col min="4609" max="4609" width="13.85546875" style="18" customWidth="1"/>
    <col min="4610" max="4610" width="13.85546875" style="18" bestFit="1" customWidth="1"/>
    <col min="4611" max="4611" width="16" style="18" customWidth="1"/>
    <col min="4612" max="4612" width="13" style="18" customWidth="1"/>
    <col min="4613" max="4613" width="13.42578125" style="18" bestFit="1" customWidth="1"/>
    <col min="4614" max="4614" width="10.7109375" style="18" bestFit="1" customWidth="1"/>
    <col min="4615" max="4615" width="12" style="18" bestFit="1" customWidth="1"/>
    <col min="4616" max="4616" width="14.7109375" style="18" bestFit="1" customWidth="1"/>
    <col min="4617" max="4617" width="15.28515625" style="18" customWidth="1"/>
    <col min="4618" max="4618" width="12.28515625" style="18" customWidth="1"/>
    <col min="4619" max="4619" width="8" style="18" bestFit="1" customWidth="1"/>
    <col min="4620" max="4621" width="13" style="18" bestFit="1" customWidth="1"/>
    <col min="4622" max="4622" width="8.85546875" style="18" bestFit="1" customWidth="1"/>
    <col min="4623" max="4623" width="16" style="18" customWidth="1"/>
    <col min="4624" max="4624" width="11.28515625" style="18" customWidth="1"/>
    <col min="4625" max="4625" width="13" style="18" bestFit="1" customWidth="1"/>
    <col min="4626" max="4626" width="14.42578125" style="18" customWidth="1"/>
    <col min="4627" max="4627" width="13" style="18" bestFit="1" customWidth="1"/>
    <col min="4628" max="4628" width="16" style="18" customWidth="1"/>
    <col min="4629" max="4629" width="11" style="18" bestFit="1" customWidth="1"/>
    <col min="4630" max="4630" width="12.140625" style="18" bestFit="1" customWidth="1"/>
    <col min="4631" max="4631" width="13.7109375" style="18" bestFit="1" customWidth="1"/>
    <col min="4632" max="4821" width="10.7109375" style="18"/>
    <col min="4822" max="4822" width="3.140625" style="18" bestFit="1" customWidth="1"/>
    <col min="4823" max="4823" width="17" style="18" bestFit="1" customWidth="1"/>
    <col min="4824" max="4824" width="17.7109375" style="18" customWidth="1"/>
    <col min="4825" max="4825" width="9.85546875" style="18" customWidth="1"/>
    <col min="4826" max="4826" width="10.85546875" style="18" customWidth="1"/>
    <col min="4827" max="4827" width="32.42578125" style="18" bestFit="1" customWidth="1"/>
    <col min="4828" max="4837" width="16" style="18" customWidth="1"/>
    <col min="4838" max="4838" width="14.140625" style="18" bestFit="1" customWidth="1"/>
    <col min="4839" max="4839" width="13.42578125" style="18" bestFit="1" customWidth="1"/>
    <col min="4840" max="4840" width="15.42578125" style="18" bestFit="1" customWidth="1"/>
    <col min="4841" max="4841" width="13.42578125" style="18" bestFit="1" customWidth="1"/>
    <col min="4842" max="4842" width="14.7109375" style="18" customWidth="1"/>
    <col min="4843" max="4852" width="16" style="18" customWidth="1"/>
    <col min="4853" max="4853" width="13.85546875" style="18" customWidth="1"/>
    <col min="4854" max="4854" width="13.42578125" style="18" customWidth="1"/>
    <col min="4855" max="4855" width="12.7109375" style="18" customWidth="1"/>
    <col min="4856" max="4856" width="15.7109375" style="18" bestFit="1" customWidth="1"/>
    <col min="4857" max="4857" width="14.140625" style="18" customWidth="1"/>
    <col min="4858" max="4858" width="15.85546875" style="18" bestFit="1" customWidth="1"/>
    <col min="4859" max="4859" width="13.85546875" style="18" bestFit="1" customWidth="1"/>
    <col min="4860" max="4860" width="12.85546875" style="18" customWidth="1"/>
    <col min="4861" max="4861" width="16" style="18" customWidth="1"/>
    <col min="4862" max="4862" width="11.42578125" style="18" bestFit="1" customWidth="1"/>
    <col min="4863" max="4863" width="14.85546875" style="18" bestFit="1" customWidth="1"/>
    <col min="4864" max="4864" width="13.85546875" style="18" bestFit="1" customWidth="1"/>
    <col min="4865" max="4865" width="13.85546875" style="18" customWidth="1"/>
    <col min="4866" max="4866" width="13.85546875" style="18" bestFit="1" customWidth="1"/>
    <col min="4867" max="4867" width="16" style="18" customWidth="1"/>
    <col min="4868" max="4868" width="13" style="18" customWidth="1"/>
    <col min="4869" max="4869" width="13.42578125" style="18" bestFit="1" customWidth="1"/>
    <col min="4870" max="4870" width="10.7109375" style="18" bestFit="1" customWidth="1"/>
    <col min="4871" max="4871" width="12" style="18" bestFit="1" customWidth="1"/>
    <col min="4872" max="4872" width="14.7109375" style="18" bestFit="1" customWidth="1"/>
    <col min="4873" max="4873" width="15.28515625" style="18" customWidth="1"/>
    <col min="4874" max="4874" width="12.28515625" style="18" customWidth="1"/>
    <col min="4875" max="4875" width="8" style="18" bestFit="1" customWidth="1"/>
    <col min="4876" max="4877" width="13" style="18" bestFit="1" customWidth="1"/>
    <col min="4878" max="4878" width="8.85546875" style="18" bestFit="1" customWidth="1"/>
    <col min="4879" max="4879" width="16" style="18" customWidth="1"/>
    <col min="4880" max="4880" width="11.28515625" style="18" customWidth="1"/>
    <col min="4881" max="4881" width="13" style="18" bestFit="1" customWidth="1"/>
    <col min="4882" max="4882" width="14.42578125" style="18" customWidth="1"/>
    <col min="4883" max="4883" width="13" style="18" bestFit="1" customWidth="1"/>
    <col min="4884" max="4884" width="16" style="18" customWidth="1"/>
    <col min="4885" max="4885" width="11" style="18" bestFit="1" customWidth="1"/>
    <col min="4886" max="4886" width="12.140625" style="18" bestFit="1" customWidth="1"/>
    <col min="4887" max="4887" width="13.7109375" style="18" bestFit="1" customWidth="1"/>
    <col min="4888" max="5077" width="10.7109375" style="18"/>
    <col min="5078" max="5078" width="3.140625" style="18" bestFit="1" customWidth="1"/>
    <col min="5079" max="5079" width="17" style="18" bestFit="1" customWidth="1"/>
    <col min="5080" max="5080" width="17.7109375" style="18" customWidth="1"/>
    <col min="5081" max="5081" width="9.85546875" style="18" customWidth="1"/>
    <col min="5082" max="5082" width="10.85546875" style="18" customWidth="1"/>
    <col min="5083" max="5083" width="32.42578125" style="18" bestFit="1" customWidth="1"/>
    <col min="5084" max="5093" width="16" style="18" customWidth="1"/>
    <col min="5094" max="5094" width="14.140625" style="18" bestFit="1" customWidth="1"/>
    <col min="5095" max="5095" width="13.42578125" style="18" bestFit="1" customWidth="1"/>
    <col min="5096" max="5096" width="15.42578125" style="18" bestFit="1" customWidth="1"/>
    <col min="5097" max="5097" width="13.42578125" style="18" bestFit="1" customWidth="1"/>
    <col min="5098" max="5098" width="14.7109375" style="18" customWidth="1"/>
    <col min="5099" max="5108" width="16" style="18" customWidth="1"/>
    <col min="5109" max="5109" width="13.85546875" style="18" customWidth="1"/>
    <col min="5110" max="5110" width="13.42578125" style="18" customWidth="1"/>
    <col min="5111" max="5111" width="12.7109375" style="18" customWidth="1"/>
    <col min="5112" max="5112" width="15.7109375" style="18" bestFit="1" customWidth="1"/>
    <col min="5113" max="5113" width="14.140625" style="18" customWidth="1"/>
    <col min="5114" max="5114" width="15.85546875" style="18" bestFit="1" customWidth="1"/>
    <col min="5115" max="5115" width="13.85546875" style="18" bestFit="1" customWidth="1"/>
    <col min="5116" max="5116" width="12.85546875" style="18" customWidth="1"/>
    <col min="5117" max="5117" width="16" style="18" customWidth="1"/>
    <col min="5118" max="5118" width="11.42578125" style="18" bestFit="1" customWidth="1"/>
    <col min="5119" max="5119" width="14.85546875" style="18" bestFit="1" customWidth="1"/>
    <col min="5120" max="5120" width="13.85546875" style="18" bestFit="1" customWidth="1"/>
    <col min="5121" max="5121" width="13.85546875" style="18" customWidth="1"/>
    <col min="5122" max="5122" width="13.85546875" style="18" bestFit="1" customWidth="1"/>
    <col min="5123" max="5123" width="16" style="18" customWidth="1"/>
    <col min="5124" max="5124" width="13" style="18" customWidth="1"/>
    <col min="5125" max="5125" width="13.42578125" style="18" bestFit="1" customWidth="1"/>
    <col min="5126" max="5126" width="10.7109375" style="18" bestFit="1" customWidth="1"/>
    <col min="5127" max="5127" width="12" style="18" bestFit="1" customWidth="1"/>
    <col min="5128" max="5128" width="14.7109375" style="18" bestFit="1" customWidth="1"/>
    <col min="5129" max="5129" width="15.28515625" style="18" customWidth="1"/>
    <col min="5130" max="5130" width="12.28515625" style="18" customWidth="1"/>
    <col min="5131" max="5131" width="8" style="18" bestFit="1" customWidth="1"/>
    <col min="5132" max="5133" width="13" style="18" bestFit="1" customWidth="1"/>
    <col min="5134" max="5134" width="8.85546875" style="18" bestFit="1" customWidth="1"/>
    <col min="5135" max="5135" width="16" style="18" customWidth="1"/>
    <col min="5136" max="5136" width="11.28515625" style="18" customWidth="1"/>
    <col min="5137" max="5137" width="13" style="18" bestFit="1" customWidth="1"/>
    <col min="5138" max="5138" width="14.42578125" style="18" customWidth="1"/>
    <col min="5139" max="5139" width="13" style="18" bestFit="1" customWidth="1"/>
    <col min="5140" max="5140" width="16" style="18" customWidth="1"/>
    <col min="5141" max="5141" width="11" style="18" bestFit="1" customWidth="1"/>
    <col min="5142" max="5142" width="12.140625" style="18" bestFit="1" customWidth="1"/>
    <col min="5143" max="5143" width="13.7109375" style="18" bestFit="1" customWidth="1"/>
    <col min="5144" max="5333" width="10.7109375" style="18"/>
    <col min="5334" max="5334" width="3.140625" style="18" bestFit="1" customWidth="1"/>
    <col min="5335" max="5335" width="17" style="18" bestFit="1" customWidth="1"/>
    <col min="5336" max="5336" width="17.7109375" style="18" customWidth="1"/>
    <col min="5337" max="5337" width="9.85546875" style="18" customWidth="1"/>
    <col min="5338" max="5338" width="10.85546875" style="18" customWidth="1"/>
    <col min="5339" max="5339" width="32.42578125" style="18" bestFit="1" customWidth="1"/>
    <col min="5340" max="5349" width="16" style="18" customWidth="1"/>
    <col min="5350" max="5350" width="14.140625" style="18" bestFit="1" customWidth="1"/>
    <col min="5351" max="5351" width="13.42578125" style="18" bestFit="1" customWidth="1"/>
    <col min="5352" max="5352" width="15.42578125" style="18" bestFit="1" customWidth="1"/>
    <col min="5353" max="5353" width="13.42578125" style="18" bestFit="1" customWidth="1"/>
    <col min="5354" max="5354" width="14.7109375" style="18" customWidth="1"/>
    <col min="5355" max="5364" width="16" style="18" customWidth="1"/>
    <col min="5365" max="5365" width="13.85546875" style="18" customWidth="1"/>
    <col min="5366" max="5366" width="13.42578125" style="18" customWidth="1"/>
    <col min="5367" max="5367" width="12.7109375" style="18" customWidth="1"/>
    <col min="5368" max="5368" width="15.7109375" style="18" bestFit="1" customWidth="1"/>
    <col min="5369" max="5369" width="14.140625" style="18" customWidth="1"/>
    <col min="5370" max="5370" width="15.85546875" style="18" bestFit="1" customWidth="1"/>
    <col min="5371" max="5371" width="13.85546875" style="18" bestFit="1" customWidth="1"/>
    <col min="5372" max="5372" width="12.85546875" style="18" customWidth="1"/>
    <col min="5373" max="5373" width="16" style="18" customWidth="1"/>
    <col min="5374" max="5374" width="11.42578125" style="18" bestFit="1" customWidth="1"/>
    <col min="5375" max="5375" width="14.85546875" style="18" bestFit="1" customWidth="1"/>
    <col min="5376" max="5376" width="13.85546875" style="18" bestFit="1" customWidth="1"/>
    <col min="5377" max="5377" width="13.85546875" style="18" customWidth="1"/>
    <col min="5378" max="5378" width="13.85546875" style="18" bestFit="1" customWidth="1"/>
    <col min="5379" max="5379" width="16" style="18" customWidth="1"/>
    <col min="5380" max="5380" width="13" style="18" customWidth="1"/>
    <col min="5381" max="5381" width="13.42578125" style="18" bestFit="1" customWidth="1"/>
    <col min="5382" max="5382" width="10.7109375" style="18" bestFit="1" customWidth="1"/>
    <col min="5383" max="5383" width="12" style="18" bestFit="1" customWidth="1"/>
    <col min="5384" max="5384" width="14.7109375" style="18" bestFit="1" customWidth="1"/>
    <col min="5385" max="5385" width="15.28515625" style="18" customWidth="1"/>
    <col min="5386" max="5386" width="12.28515625" style="18" customWidth="1"/>
    <col min="5387" max="5387" width="8" style="18" bestFit="1" customWidth="1"/>
    <col min="5388" max="5389" width="13" style="18" bestFit="1" customWidth="1"/>
    <col min="5390" max="5390" width="8.85546875" style="18" bestFit="1" customWidth="1"/>
    <col min="5391" max="5391" width="16" style="18" customWidth="1"/>
    <col min="5392" max="5392" width="11.28515625" style="18" customWidth="1"/>
    <col min="5393" max="5393" width="13" style="18" bestFit="1" customWidth="1"/>
    <col min="5394" max="5394" width="14.42578125" style="18" customWidth="1"/>
    <col min="5395" max="5395" width="13" style="18" bestFit="1" customWidth="1"/>
    <col min="5396" max="5396" width="16" style="18" customWidth="1"/>
    <col min="5397" max="5397" width="11" style="18" bestFit="1" customWidth="1"/>
    <col min="5398" max="5398" width="12.140625" style="18" bestFit="1" customWidth="1"/>
    <col min="5399" max="5399" width="13.7109375" style="18" bestFit="1" customWidth="1"/>
    <col min="5400" max="5589" width="10.7109375" style="18"/>
    <col min="5590" max="5590" width="3.140625" style="18" bestFit="1" customWidth="1"/>
    <col min="5591" max="5591" width="17" style="18" bestFit="1" customWidth="1"/>
    <col min="5592" max="5592" width="17.7109375" style="18" customWidth="1"/>
    <col min="5593" max="5593" width="9.85546875" style="18" customWidth="1"/>
    <col min="5594" max="5594" width="10.85546875" style="18" customWidth="1"/>
    <col min="5595" max="5595" width="32.42578125" style="18" bestFit="1" customWidth="1"/>
    <col min="5596" max="5605" width="16" style="18" customWidth="1"/>
    <col min="5606" max="5606" width="14.140625" style="18" bestFit="1" customWidth="1"/>
    <col min="5607" max="5607" width="13.42578125" style="18" bestFit="1" customWidth="1"/>
    <col min="5608" max="5608" width="15.42578125" style="18" bestFit="1" customWidth="1"/>
    <col min="5609" max="5609" width="13.42578125" style="18" bestFit="1" customWidth="1"/>
    <col min="5610" max="5610" width="14.7109375" style="18" customWidth="1"/>
    <col min="5611" max="5620" width="16" style="18" customWidth="1"/>
    <col min="5621" max="5621" width="13.85546875" style="18" customWidth="1"/>
    <col min="5622" max="5622" width="13.42578125" style="18" customWidth="1"/>
    <col min="5623" max="5623" width="12.7109375" style="18" customWidth="1"/>
    <col min="5624" max="5624" width="15.7109375" style="18" bestFit="1" customWidth="1"/>
    <col min="5625" max="5625" width="14.140625" style="18" customWidth="1"/>
    <col min="5626" max="5626" width="15.85546875" style="18" bestFit="1" customWidth="1"/>
    <col min="5627" max="5627" width="13.85546875" style="18" bestFit="1" customWidth="1"/>
    <col min="5628" max="5628" width="12.85546875" style="18" customWidth="1"/>
    <col min="5629" max="5629" width="16" style="18" customWidth="1"/>
    <col min="5630" max="5630" width="11.42578125" style="18" bestFit="1" customWidth="1"/>
    <col min="5631" max="5631" width="14.85546875" style="18" bestFit="1" customWidth="1"/>
    <col min="5632" max="5632" width="13.85546875" style="18" bestFit="1" customWidth="1"/>
    <col min="5633" max="5633" width="13.85546875" style="18" customWidth="1"/>
    <col min="5634" max="5634" width="13.85546875" style="18" bestFit="1" customWidth="1"/>
    <col min="5635" max="5635" width="16" style="18" customWidth="1"/>
    <col min="5636" max="5636" width="13" style="18" customWidth="1"/>
    <col min="5637" max="5637" width="13.42578125" style="18" bestFit="1" customWidth="1"/>
    <col min="5638" max="5638" width="10.7109375" style="18" bestFit="1" customWidth="1"/>
    <col min="5639" max="5639" width="12" style="18" bestFit="1" customWidth="1"/>
    <col min="5640" max="5640" width="14.7109375" style="18" bestFit="1" customWidth="1"/>
    <col min="5641" max="5641" width="15.28515625" style="18" customWidth="1"/>
    <col min="5642" max="5642" width="12.28515625" style="18" customWidth="1"/>
    <col min="5643" max="5643" width="8" style="18" bestFit="1" customWidth="1"/>
    <col min="5644" max="5645" width="13" style="18" bestFit="1" customWidth="1"/>
    <col min="5646" max="5646" width="8.85546875" style="18" bestFit="1" customWidth="1"/>
    <col min="5647" max="5647" width="16" style="18" customWidth="1"/>
    <col min="5648" max="5648" width="11.28515625" style="18" customWidth="1"/>
    <col min="5649" max="5649" width="13" style="18" bestFit="1" customWidth="1"/>
    <col min="5650" max="5650" width="14.42578125" style="18" customWidth="1"/>
    <col min="5651" max="5651" width="13" style="18" bestFit="1" customWidth="1"/>
    <col min="5652" max="5652" width="16" style="18" customWidth="1"/>
    <col min="5653" max="5653" width="11" style="18" bestFit="1" customWidth="1"/>
    <col min="5654" max="5654" width="12.140625" style="18" bestFit="1" customWidth="1"/>
    <col min="5655" max="5655" width="13.7109375" style="18" bestFit="1" customWidth="1"/>
    <col min="5656" max="5845" width="10.7109375" style="18"/>
    <col min="5846" max="5846" width="3.140625" style="18" bestFit="1" customWidth="1"/>
    <col min="5847" max="5847" width="17" style="18" bestFit="1" customWidth="1"/>
    <col min="5848" max="5848" width="17.7109375" style="18" customWidth="1"/>
    <col min="5849" max="5849" width="9.85546875" style="18" customWidth="1"/>
    <col min="5850" max="5850" width="10.85546875" style="18" customWidth="1"/>
    <col min="5851" max="5851" width="32.42578125" style="18" bestFit="1" customWidth="1"/>
    <col min="5852" max="5861" width="16" style="18" customWidth="1"/>
    <col min="5862" max="5862" width="14.140625" style="18" bestFit="1" customWidth="1"/>
    <col min="5863" max="5863" width="13.42578125" style="18" bestFit="1" customWidth="1"/>
    <col min="5864" max="5864" width="15.42578125" style="18" bestFit="1" customWidth="1"/>
    <col min="5865" max="5865" width="13.42578125" style="18" bestFit="1" customWidth="1"/>
    <col min="5866" max="5866" width="14.7109375" style="18" customWidth="1"/>
    <col min="5867" max="5876" width="16" style="18" customWidth="1"/>
    <col min="5877" max="5877" width="13.85546875" style="18" customWidth="1"/>
    <col min="5878" max="5878" width="13.42578125" style="18" customWidth="1"/>
    <col min="5879" max="5879" width="12.7109375" style="18" customWidth="1"/>
    <col min="5880" max="5880" width="15.7109375" style="18" bestFit="1" customWidth="1"/>
    <col min="5881" max="5881" width="14.140625" style="18" customWidth="1"/>
    <col min="5882" max="5882" width="15.85546875" style="18" bestFit="1" customWidth="1"/>
    <col min="5883" max="5883" width="13.85546875" style="18" bestFit="1" customWidth="1"/>
    <col min="5884" max="5884" width="12.85546875" style="18" customWidth="1"/>
    <col min="5885" max="5885" width="16" style="18" customWidth="1"/>
    <col min="5886" max="5886" width="11.42578125" style="18" bestFit="1" customWidth="1"/>
    <col min="5887" max="5887" width="14.85546875" style="18" bestFit="1" customWidth="1"/>
    <col min="5888" max="5888" width="13.85546875" style="18" bestFit="1" customWidth="1"/>
    <col min="5889" max="5889" width="13.85546875" style="18" customWidth="1"/>
    <col min="5890" max="5890" width="13.85546875" style="18" bestFit="1" customWidth="1"/>
    <col min="5891" max="5891" width="16" style="18" customWidth="1"/>
    <col min="5892" max="5892" width="13" style="18" customWidth="1"/>
    <col min="5893" max="5893" width="13.42578125" style="18" bestFit="1" customWidth="1"/>
    <col min="5894" max="5894" width="10.7109375" style="18" bestFit="1" customWidth="1"/>
    <col min="5895" max="5895" width="12" style="18" bestFit="1" customWidth="1"/>
    <col min="5896" max="5896" width="14.7109375" style="18" bestFit="1" customWidth="1"/>
    <col min="5897" max="5897" width="15.28515625" style="18" customWidth="1"/>
    <col min="5898" max="5898" width="12.28515625" style="18" customWidth="1"/>
    <col min="5899" max="5899" width="8" style="18" bestFit="1" customWidth="1"/>
    <col min="5900" max="5901" width="13" style="18" bestFit="1" customWidth="1"/>
    <col min="5902" max="5902" width="8.85546875" style="18" bestFit="1" customWidth="1"/>
    <col min="5903" max="5903" width="16" style="18" customWidth="1"/>
    <col min="5904" max="5904" width="11.28515625" style="18" customWidth="1"/>
    <col min="5905" max="5905" width="13" style="18" bestFit="1" customWidth="1"/>
    <col min="5906" max="5906" width="14.42578125" style="18" customWidth="1"/>
    <col min="5907" max="5907" width="13" style="18" bestFit="1" customWidth="1"/>
    <col min="5908" max="5908" width="16" style="18" customWidth="1"/>
    <col min="5909" max="5909" width="11" style="18" bestFit="1" customWidth="1"/>
    <col min="5910" max="5910" width="12.140625" style="18" bestFit="1" customWidth="1"/>
    <col min="5911" max="5911" width="13.7109375" style="18" bestFit="1" customWidth="1"/>
    <col min="5912" max="6101" width="10.7109375" style="18"/>
    <col min="6102" max="6102" width="3.140625" style="18" bestFit="1" customWidth="1"/>
    <col min="6103" max="6103" width="17" style="18" bestFit="1" customWidth="1"/>
    <col min="6104" max="6104" width="17.7109375" style="18" customWidth="1"/>
    <col min="6105" max="6105" width="9.85546875" style="18" customWidth="1"/>
    <col min="6106" max="6106" width="10.85546875" style="18" customWidth="1"/>
    <col min="6107" max="6107" width="32.42578125" style="18" bestFit="1" customWidth="1"/>
    <col min="6108" max="6117" width="16" style="18" customWidth="1"/>
    <col min="6118" max="6118" width="14.140625" style="18" bestFit="1" customWidth="1"/>
    <col min="6119" max="6119" width="13.42578125" style="18" bestFit="1" customWidth="1"/>
    <col min="6120" max="6120" width="15.42578125" style="18" bestFit="1" customWidth="1"/>
    <col min="6121" max="6121" width="13.42578125" style="18" bestFit="1" customWidth="1"/>
    <col min="6122" max="6122" width="14.7109375" style="18" customWidth="1"/>
    <col min="6123" max="6132" width="16" style="18" customWidth="1"/>
    <col min="6133" max="6133" width="13.85546875" style="18" customWidth="1"/>
    <col min="6134" max="6134" width="13.42578125" style="18" customWidth="1"/>
    <col min="6135" max="6135" width="12.7109375" style="18" customWidth="1"/>
    <col min="6136" max="6136" width="15.7109375" style="18" bestFit="1" customWidth="1"/>
    <col min="6137" max="6137" width="14.140625" style="18" customWidth="1"/>
    <col min="6138" max="6138" width="15.85546875" style="18" bestFit="1" customWidth="1"/>
    <col min="6139" max="6139" width="13.85546875" style="18" bestFit="1" customWidth="1"/>
    <col min="6140" max="6140" width="12.85546875" style="18" customWidth="1"/>
    <col min="6141" max="6141" width="16" style="18" customWidth="1"/>
    <col min="6142" max="6142" width="11.42578125" style="18" bestFit="1" customWidth="1"/>
    <col min="6143" max="6143" width="14.85546875" style="18" bestFit="1" customWidth="1"/>
    <col min="6144" max="6144" width="13.85546875" style="18" bestFit="1" customWidth="1"/>
    <col min="6145" max="6145" width="13.85546875" style="18" customWidth="1"/>
    <col min="6146" max="6146" width="13.85546875" style="18" bestFit="1" customWidth="1"/>
    <col min="6147" max="6147" width="16" style="18" customWidth="1"/>
    <col min="6148" max="6148" width="13" style="18" customWidth="1"/>
    <col min="6149" max="6149" width="13.42578125" style="18" bestFit="1" customWidth="1"/>
    <col min="6150" max="6150" width="10.7109375" style="18" bestFit="1" customWidth="1"/>
    <col min="6151" max="6151" width="12" style="18" bestFit="1" customWidth="1"/>
    <col min="6152" max="6152" width="14.7109375" style="18" bestFit="1" customWidth="1"/>
    <col min="6153" max="6153" width="15.28515625" style="18" customWidth="1"/>
    <col min="6154" max="6154" width="12.28515625" style="18" customWidth="1"/>
    <col min="6155" max="6155" width="8" style="18" bestFit="1" customWidth="1"/>
    <col min="6156" max="6157" width="13" style="18" bestFit="1" customWidth="1"/>
    <col min="6158" max="6158" width="8.85546875" style="18" bestFit="1" customWidth="1"/>
    <col min="6159" max="6159" width="16" style="18" customWidth="1"/>
    <col min="6160" max="6160" width="11.28515625" style="18" customWidth="1"/>
    <col min="6161" max="6161" width="13" style="18" bestFit="1" customWidth="1"/>
    <col min="6162" max="6162" width="14.42578125" style="18" customWidth="1"/>
    <col min="6163" max="6163" width="13" style="18" bestFit="1" customWidth="1"/>
    <col min="6164" max="6164" width="16" style="18" customWidth="1"/>
    <col min="6165" max="6165" width="11" style="18" bestFit="1" customWidth="1"/>
    <col min="6166" max="6166" width="12.140625" style="18" bestFit="1" customWidth="1"/>
    <col min="6167" max="6167" width="13.7109375" style="18" bestFit="1" customWidth="1"/>
    <col min="6168" max="6357" width="10.7109375" style="18"/>
    <col min="6358" max="6358" width="3.140625" style="18" bestFit="1" customWidth="1"/>
    <col min="6359" max="6359" width="17" style="18" bestFit="1" customWidth="1"/>
    <col min="6360" max="6360" width="17.7109375" style="18" customWidth="1"/>
    <col min="6361" max="6361" width="9.85546875" style="18" customWidth="1"/>
    <col min="6362" max="6362" width="10.85546875" style="18" customWidth="1"/>
    <col min="6363" max="6363" width="32.42578125" style="18" bestFit="1" customWidth="1"/>
    <col min="6364" max="6373" width="16" style="18" customWidth="1"/>
    <col min="6374" max="6374" width="14.140625" style="18" bestFit="1" customWidth="1"/>
    <col min="6375" max="6375" width="13.42578125" style="18" bestFit="1" customWidth="1"/>
    <col min="6376" max="6376" width="15.42578125" style="18" bestFit="1" customWidth="1"/>
    <col min="6377" max="6377" width="13.42578125" style="18" bestFit="1" customWidth="1"/>
    <col min="6378" max="6378" width="14.7109375" style="18" customWidth="1"/>
    <col min="6379" max="6388" width="16" style="18" customWidth="1"/>
    <col min="6389" max="6389" width="13.85546875" style="18" customWidth="1"/>
    <col min="6390" max="6390" width="13.42578125" style="18" customWidth="1"/>
    <col min="6391" max="6391" width="12.7109375" style="18" customWidth="1"/>
    <col min="6392" max="6392" width="15.7109375" style="18" bestFit="1" customWidth="1"/>
    <col min="6393" max="6393" width="14.140625" style="18" customWidth="1"/>
    <col min="6394" max="6394" width="15.85546875" style="18" bestFit="1" customWidth="1"/>
    <col min="6395" max="6395" width="13.85546875" style="18" bestFit="1" customWidth="1"/>
    <col min="6396" max="6396" width="12.85546875" style="18" customWidth="1"/>
    <col min="6397" max="6397" width="16" style="18" customWidth="1"/>
    <col min="6398" max="6398" width="11.42578125" style="18" bestFit="1" customWidth="1"/>
    <col min="6399" max="6399" width="14.85546875" style="18" bestFit="1" customWidth="1"/>
    <col min="6400" max="6400" width="13.85546875" style="18" bestFit="1" customWidth="1"/>
    <col min="6401" max="6401" width="13.85546875" style="18" customWidth="1"/>
    <col min="6402" max="6402" width="13.85546875" style="18" bestFit="1" customWidth="1"/>
    <col min="6403" max="6403" width="16" style="18" customWidth="1"/>
    <col min="6404" max="6404" width="13" style="18" customWidth="1"/>
    <col min="6405" max="6405" width="13.42578125" style="18" bestFit="1" customWidth="1"/>
    <col min="6406" max="6406" width="10.7109375" style="18" bestFit="1" customWidth="1"/>
    <col min="6407" max="6407" width="12" style="18" bestFit="1" customWidth="1"/>
    <col min="6408" max="6408" width="14.7109375" style="18" bestFit="1" customWidth="1"/>
    <col min="6409" max="6409" width="15.28515625" style="18" customWidth="1"/>
    <col min="6410" max="6410" width="12.28515625" style="18" customWidth="1"/>
    <col min="6411" max="6411" width="8" style="18" bestFit="1" customWidth="1"/>
    <col min="6412" max="6413" width="13" style="18" bestFit="1" customWidth="1"/>
    <col min="6414" max="6414" width="8.85546875" style="18" bestFit="1" customWidth="1"/>
    <col min="6415" max="6415" width="16" style="18" customWidth="1"/>
    <col min="6416" max="6416" width="11.28515625" style="18" customWidth="1"/>
    <col min="6417" max="6417" width="13" style="18" bestFit="1" customWidth="1"/>
    <col min="6418" max="6418" width="14.42578125" style="18" customWidth="1"/>
    <col min="6419" max="6419" width="13" style="18" bestFit="1" customWidth="1"/>
    <col min="6420" max="6420" width="16" style="18" customWidth="1"/>
    <col min="6421" max="6421" width="11" style="18" bestFit="1" customWidth="1"/>
    <col min="6422" max="6422" width="12.140625" style="18" bestFit="1" customWidth="1"/>
    <col min="6423" max="6423" width="13.7109375" style="18" bestFit="1" customWidth="1"/>
    <col min="6424" max="6613" width="10.7109375" style="18"/>
    <col min="6614" max="6614" width="3.140625" style="18" bestFit="1" customWidth="1"/>
    <col min="6615" max="6615" width="17" style="18" bestFit="1" customWidth="1"/>
    <col min="6616" max="6616" width="17.7109375" style="18" customWidth="1"/>
    <col min="6617" max="6617" width="9.85546875" style="18" customWidth="1"/>
    <col min="6618" max="6618" width="10.85546875" style="18" customWidth="1"/>
    <col min="6619" max="6619" width="32.42578125" style="18" bestFit="1" customWidth="1"/>
    <col min="6620" max="6629" width="16" style="18" customWidth="1"/>
    <col min="6630" max="6630" width="14.140625" style="18" bestFit="1" customWidth="1"/>
    <col min="6631" max="6631" width="13.42578125" style="18" bestFit="1" customWidth="1"/>
    <col min="6632" max="6632" width="15.42578125" style="18" bestFit="1" customWidth="1"/>
    <col min="6633" max="6633" width="13.42578125" style="18" bestFit="1" customWidth="1"/>
    <col min="6634" max="6634" width="14.7109375" style="18" customWidth="1"/>
    <col min="6635" max="6644" width="16" style="18" customWidth="1"/>
    <col min="6645" max="6645" width="13.85546875" style="18" customWidth="1"/>
    <col min="6646" max="6646" width="13.42578125" style="18" customWidth="1"/>
    <col min="6647" max="6647" width="12.7109375" style="18" customWidth="1"/>
    <col min="6648" max="6648" width="15.7109375" style="18" bestFit="1" customWidth="1"/>
    <col min="6649" max="6649" width="14.140625" style="18" customWidth="1"/>
    <col min="6650" max="6650" width="15.85546875" style="18" bestFit="1" customWidth="1"/>
    <col min="6651" max="6651" width="13.85546875" style="18" bestFit="1" customWidth="1"/>
    <col min="6652" max="6652" width="12.85546875" style="18" customWidth="1"/>
    <col min="6653" max="6653" width="16" style="18" customWidth="1"/>
    <col min="6654" max="6654" width="11.42578125" style="18" bestFit="1" customWidth="1"/>
    <col min="6655" max="6655" width="14.85546875" style="18" bestFit="1" customWidth="1"/>
    <col min="6656" max="6656" width="13.85546875" style="18" bestFit="1" customWidth="1"/>
    <col min="6657" max="6657" width="13.85546875" style="18" customWidth="1"/>
    <col min="6658" max="6658" width="13.85546875" style="18" bestFit="1" customWidth="1"/>
    <col min="6659" max="6659" width="16" style="18" customWidth="1"/>
    <col min="6660" max="6660" width="13" style="18" customWidth="1"/>
    <col min="6661" max="6661" width="13.42578125" style="18" bestFit="1" customWidth="1"/>
    <col min="6662" max="6662" width="10.7109375" style="18" bestFit="1" customWidth="1"/>
    <col min="6663" max="6663" width="12" style="18" bestFit="1" customWidth="1"/>
    <col min="6664" max="6664" width="14.7109375" style="18" bestFit="1" customWidth="1"/>
    <col min="6665" max="6665" width="15.28515625" style="18" customWidth="1"/>
    <col min="6666" max="6666" width="12.28515625" style="18" customWidth="1"/>
    <col min="6667" max="6667" width="8" style="18" bestFit="1" customWidth="1"/>
    <col min="6668" max="6669" width="13" style="18" bestFit="1" customWidth="1"/>
    <col min="6670" max="6670" width="8.85546875" style="18" bestFit="1" customWidth="1"/>
    <col min="6671" max="6671" width="16" style="18" customWidth="1"/>
    <col min="6672" max="6672" width="11.28515625" style="18" customWidth="1"/>
    <col min="6673" max="6673" width="13" style="18" bestFit="1" customWidth="1"/>
    <col min="6674" max="6674" width="14.42578125" style="18" customWidth="1"/>
    <col min="6675" max="6675" width="13" style="18" bestFit="1" customWidth="1"/>
    <col min="6676" max="6676" width="16" style="18" customWidth="1"/>
    <col min="6677" max="6677" width="11" style="18" bestFit="1" customWidth="1"/>
    <col min="6678" max="6678" width="12.140625" style="18" bestFit="1" customWidth="1"/>
    <col min="6679" max="6679" width="13.7109375" style="18" bestFit="1" customWidth="1"/>
    <col min="6680" max="6869" width="10.7109375" style="18"/>
    <col min="6870" max="6870" width="3.140625" style="18" bestFit="1" customWidth="1"/>
    <col min="6871" max="6871" width="17" style="18" bestFit="1" customWidth="1"/>
    <col min="6872" max="6872" width="17.7109375" style="18" customWidth="1"/>
    <col min="6873" max="6873" width="9.85546875" style="18" customWidth="1"/>
    <col min="6874" max="6874" width="10.85546875" style="18" customWidth="1"/>
    <col min="6875" max="6875" width="32.42578125" style="18" bestFit="1" customWidth="1"/>
    <col min="6876" max="6885" width="16" style="18" customWidth="1"/>
    <col min="6886" max="6886" width="14.140625" style="18" bestFit="1" customWidth="1"/>
    <col min="6887" max="6887" width="13.42578125" style="18" bestFit="1" customWidth="1"/>
    <col min="6888" max="6888" width="15.42578125" style="18" bestFit="1" customWidth="1"/>
    <col min="6889" max="6889" width="13.42578125" style="18" bestFit="1" customWidth="1"/>
    <col min="6890" max="6890" width="14.7109375" style="18" customWidth="1"/>
    <col min="6891" max="6900" width="16" style="18" customWidth="1"/>
    <col min="6901" max="6901" width="13.85546875" style="18" customWidth="1"/>
    <col min="6902" max="6902" width="13.42578125" style="18" customWidth="1"/>
    <col min="6903" max="6903" width="12.7109375" style="18" customWidth="1"/>
    <col min="6904" max="6904" width="15.7109375" style="18" bestFit="1" customWidth="1"/>
    <col min="6905" max="6905" width="14.140625" style="18" customWidth="1"/>
    <col min="6906" max="6906" width="15.85546875" style="18" bestFit="1" customWidth="1"/>
    <col min="6907" max="6907" width="13.85546875" style="18" bestFit="1" customWidth="1"/>
    <col min="6908" max="6908" width="12.85546875" style="18" customWidth="1"/>
    <col min="6909" max="6909" width="16" style="18" customWidth="1"/>
    <col min="6910" max="6910" width="11.42578125" style="18" bestFit="1" customWidth="1"/>
    <col min="6911" max="6911" width="14.85546875" style="18" bestFit="1" customWidth="1"/>
    <col min="6912" max="6912" width="13.85546875" style="18" bestFit="1" customWidth="1"/>
    <col min="6913" max="6913" width="13.85546875" style="18" customWidth="1"/>
    <col min="6914" max="6914" width="13.85546875" style="18" bestFit="1" customWidth="1"/>
    <col min="6915" max="6915" width="16" style="18" customWidth="1"/>
    <col min="6916" max="6916" width="13" style="18" customWidth="1"/>
    <col min="6917" max="6917" width="13.42578125" style="18" bestFit="1" customWidth="1"/>
    <col min="6918" max="6918" width="10.7109375" style="18" bestFit="1" customWidth="1"/>
    <col min="6919" max="6919" width="12" style="18" bestFit="1" customWidth="1"/>
    <col min="6920" max="6920" width="14.7109375" style="18" bestFit="1" customWidth="1"/>
    <col min="6921" max="6921" width="15.28515625" style="18" customWidth="1"/>
    <col min="6922" max="6922" width="12.28515625" style="18" customWidth="1"/>
    <col min="6923" max="6923" width="8" style="18" bestFit="1" customWidth="1"/>
    <col min="6924" max="6925" width="13" style="18" bestFit="1" customWidth="1"/>
    <col min="6926" max="6926" width="8.85546875" style="18" bestFit="1" customWidth="1"/>
    <col min="6927" max="6927" width="16" style="18" customWidth="1"/>
    <col min="6928" max="6928" width="11.28515625" style="18" customWidth="1"/>
    <col min="6929" max="6929" width="13" style="18" bestFit="1" customWidth="1"/>
    <col min="6930" max="6930" width="14.42578125" style="18" customWidth="1"/>
    <col min="6931" max="6931" width="13" style="18" bestFit="1" customWidth="1"/>
    <col min="6932" max="6932" width="16" style="18" customWidth="1"/>
    <col min="6933" max="6933" width="11" style="18" bestFit="1" customWidth="1"/>
    <col min="6934" max="6934" width="12.140625" style="18" bestFit="1" customWidth="1"/>
    <col min="6935" max="6935" width="13.7109375" style="18" bestFit="1" customWidth="1"/>
    <col min="6936" max="7125" width="10.7109375" style="18"/>
    <col min="7126" max="7126" width="3.140625" style="18" bestFit="1" customWidth="1"/>
    <col min="7127" max="7127" width="17" style="18" bestFit="1" customWidth="1"/>
    <col min="7128" max="7128" width="17.7109375" style="18" customWidth="1"/>
    <col min="7129" max="7129" width="9.85546875" style="18" customWidth="1"/>
    <col min="7130" max="7130" width="10.85546875" style="18" customWidth="1"/>
    <col min="7131" max="7131" width="32.42578125" style="18" bestFit="1" customWidth="1"/>
    <col min="7132" max="7141" width="16" style="18" customWidth="1"/>
    <col min="7142" max="7142" width="14.140625" style="18" bestFit="1" customWidth="1"/>
    <col min="7143" max="7143" width="13.42578125" style="18" bestFit="1" customWidth="1"/>
    <col min="7144" max="7144" width="15.42578125" style="18" bestFit="1" customWidth="1"/>
    <col min="7145" max="7145" width="13.42578125" style="18" bestFit="1" customWidth="1"/>
    <col min="7146" max="7146" width="14.7109375" style="18" customWidth="1"/>
    <col min="7147" max="7156" width="16" style="18" customWidth="1"/>
    <col min="7157" max="7157" width="13.85546875" style="18" customWidth="1"/>
    <col min="7158" max="7158" width="13.42578125" style="18" customWidth="1"/>
    <col min="7159" max="7159" width="12.7109375" style="18" customWidth="1"/>
    <col min="7160" max="7160" width="15.7109375" style="18" bestFit="1" customWidth="1"/>
    <col min="7161" max="7161" width="14.140625" style="18" customWidth="1"/>
    <col min="7162" max="7162" width="15.85546875" style="18" bestFit="1" customWidth="1"/>
    <col min="7163" max="7163" width="13.85546875" style="18" bestFit="1" customWidth="1"/>
    <col min="7164" max="7164" width="12.85546875" style="18" customWidth="1"/>
    <col min="7165" max="7165" width="16" style="18" customWidth="1"/>
    <col min="7166" max="7166" width="11.42578125" style="18" bestFit="1" customWidth="1"/>
    <col min="7167" max="7167" width="14.85546875" style="18" bestFit="1" customWidth="1"/>
    <col min="7168" max="7168" width="13.85546875" style="18" bestFit="1" customWidth="1"/>
    <col min="7169" max="7169" width="13.85546875" style="18" customWidth="1"/>
    <col min="7170" max="7170" width="13.85546875" style="18" bestFit="1" customWidth="1"/>
    <col min="7171" max="7171" width="16" style="18" customWidth="1"/>
    <col min="7172" max="7172" width="13" style="18" customWidth="1"/>
    <col min="7173" max="7173" width="13.42578125" style="18" bestFit="1" customWidth="1"/>
    <col min="7174" max="7174" width="10.7109375" style="18" bestFit="1" customWidth="1"/>
    <col min="7175" max="7175" width="12" style="18" bestFit="1" customWidth="1"/>
    <col min="7176" max="7176" width="14.7109375" style="18" bestFit="1" customWidth="1"/>
    <col min="7177" max="7177" width="15.28515625" style="18" customWidth="1"/>
    <col min="7178" max="7178" width="12.28515625" style="18" customWidth="1"/>
    <col min="7179" max="7179" width="8" style="18" bestFit="1" customWidth="1"/>
    <col min="7180" max="7181" width="13" style="18" bestFit="1" customWidth="1"/>
    <col min="7182" max="7182" width="8.85546875" style="18" bestFit="1" customWidth="1"/>
    <col min="7183" max="7183" width="16" style="18" customWidth="1"/>
    <col min="7184" max="7184" width="11.28515625" style="18" customWidth="1"/>
    <col min="7185" max="7185" width="13" style="18" bestFit="1" customWidth="1"/>
    <col min="7186" max="7186" width="14.42578125" style="18" customWidth="1"/>
    <col min="7187" max="7187" width="13" style="18" bestFit="1" customWidth="1"/>
    <col min="7188" max="7188" width="16" style="18" customWidth="1"/>
    <col min="7189" max="7189" width="11" style="18" bestFit="1" customWidth="1"/>
    <col min="7190" max="7190" width="12.140625" style="18" bestFit="1" customWidth="1"/>
    <col min="7191" max="7191" width="13.7109375" style="18" bestFit="1" customWidth="1"/>
    <col min="7192" max="7381" width="10.7109375" style="18"/>
    <col min="7382" max="7382" width="3.140625" style="18" bestFit="1" customWidth="1"/>
    <col min="7383" max="7383" width="17" style="18" bestFit="1" customWidth="1"/>
    <col min="7384" max="7384" width="17.7109375" style="18" customWidth="1"/>
    <col min="7385" max="7385" width="9.85546875" style="18" customWidth="1"/>
    <col min="7386" max="7386" width="10.85546875" style="18" customWidth="1"/>
    <col min="7387" max="7387" width="32.42578125" style="18" bestFit="1" customWidth="1"/>
    <col min="7388" max="7397" width="16" style="18" customWidth="1"/>
    <col min="7398" max="7398" width="14.140625" style="18" bestFit="1" customWidth="1"/>
    <col min="7399" max="7399" width="13.42578125" style="18" bestFit="1" customWidth="1"/>
    <col min="7400" max="7400" width="15.42578125" style="18" bestFit="1" customWidth="1"/>
    <col min="7401" max="7401" width="13.42578125" style="18" bestFit="1" customWidth="1"/>
    <col min="7402" max="7402" width="14.7109375" style="18" customWidth="1"/>
    <col min="7403" max="7412" width="16" style="18" customWidth="1"/>
    <col min="7413" max="7413" width="13.85546875" style="18" customWidth="1"/>
    <col min="7414" max="7414" width="13.42578125" style="18" customWidth="1"/>
    <col min="7415" max="7415" width="12.7109375" style="18" customWidth="1"/>
    <col min="7416" max="7416" width="15.7109375" style="18" bestFit="1" customWidth="1"/>
    <col min="7417" max="7417" width="14.140625" style="18" customWidth="1"/>
    <col min="7418" max="7418" width="15.85546875" style="18" bestFit="1" customWidth="1"/>
    <col min="7419" max="7419" width="13.85546875" style="18" bestFit="1" customWidth="1"/>
    <col min="7420" max="7420" width="12.85546875" style="18" customWidth="1"/>
    <col min="7421" max="7421" width="16" style="18" customWidth="1"/>
    <col min="7422" max="7422" width="11.42578125" style="18" bestFit="1" customWidth="1"/>
    <col min="7423" max="7423" width="14.85546875" style="18" bestFit="1" customWidth="1"/>
    <col min="7424" max="7424" width="13.85546875" style="18" bestFit="1" customWidth="1"/>
    <col min="7425" max="7425" width="13.85546875" style="18" customWidth="1"/>
    <col min="7426" max="7426" width="13.85546875" style="18" bestFit="1" customWidth="1"/>
    <col min="7427" max="7427" width="16" style="18" customWidth="1"/>
    <col min="7428" max="7428" width="13" style="18" customWidth="1"/>
    <col min="7429" max="7429" width="13.42578125" style="18" bestFit="1" customWidth="1"/>
    <col min="7430" max="7430" width="10.7109375" style="18" bestFit="1" customWidth="1"/>
    <col min="7431" max="7431" width="12" style="18" bestFit="1" customWidth="1"/>
    <col min="7432" max="7432" width="14.7109375" style="18" bestFit="1" customWidth="1"/>
    <col min="7433" max="7433" width="15.28515625" style="18" customWidth="1"/>
    <col min="7434" max="7434" width="12.28515625" style="18" customWidth="1"/>
    <col min="7435" max="7435" width="8" style="18" bestFit="1" customWidth="1"/>
    <col min="7436" max="7437" width="13" style="18" bestFit="1" customWidth="1"/>
    <col min="7438" max="7438" width="8.85546875" style="18" bestFit="1" customWidth="1"/>
    <col min="7439" max="7439" width="16" style="18" customWidth="1"/>
    <col min="7440" max="7440" width="11.28515625" style="18" customWidth="1"/>
    <col min="7441" max="7441" width="13" style="18" bestFit="1" customWidth="1"/>
    <col min="7442" max="7442" width="14.42578125" style="18" customWidth="1"/>
    <col min="7443" max="7443" width="13" style="18" bestFit="1" customWidth="1"/>
    <col min="7444" max="7444" width="16" style="18" customWidth="1"/>
    <col min="7445" max="7445" width="11" style="18" bestFit="1" customWidth="1"/>
    <col min="7446" max="7446" width="12.140625" style="18" bestFit="1" customWidth="1"/>
    <col min="7447" max="7447" width="13.7109375" style="18" bestFit="1" customWidth="1"/>
    <col min="7448" max="7637" width="10.7109375" style="18"/>
    <col min="7638" max="7638" width="3.140625" style="18" bestFit="1" customWidth="1"/>
    <col min="7639" max="7639" width="17" style="18" bestFit="1" customWidth="1"/>
    <col min="7640" max="7640" width="17.7109375" style="18" customWidth="1"/>
    <col min="7641" max="7641" width="9.85546875" style="18" customWidth="1"/>
    <col min="7642" max="7642" width="10.85546875" style="18" customWidth="1"/>
    <col min="7643" max="7643" width="32.42578125" style="18" bestFit="1" customWidth="1"/>
    <col min="7644" max="7653" width="16" style="18" customWidth="1"/>
    <col min="7654" max="7654" width="14.140625" style="18" bestFit="1" customWidth="1"/>
    <col min="7655" max="7655" width="13.42578125" style="18" bestFit="1" customWidth="1"/>
    <col min="7656" max="7656" width="15.42578125" style="18" bestFit="1" customWidth="1"/>
    <col min="7657" max="7657" width="13.42578125" style="18" bestFit="1" customWidth="1"/>
    <col min="7658" max="7658" width="14.7109375" style="18" customWidth="1"/>
    <col min="7659" max="7668" width="16" style="18" customWidth="1"/>
    <col min="7669" max="7669" width="13.85546875" style="18" customWidth="1"/>
    <col min="7670" max="7670" width="13.42578125" style="18" customWidth="1"/>
    <col min="7671" max="7671" width="12.7109375" style="18" customWidth="1"/>
    <col min="7672" max="7672" width="15.7109375" style="18" bestFit="1" customWidth="1"/>
    <col min="7673" max="7673" width="14.140625" style="18" customWidth="1"/>
    <col min="7674" max="7674" width="15.85546875" style="18" bestFit="1" customWidth="1"/>
    <col min="7675" max="7675" width="13.85546875" style="18" bestFit="1" customWidth="1"/>
    <col min="7676" max="7676" width="12.85546875" style="18" customWidth="1"/>
    <col min="7677" max="7677" width="16" style="18" customWidth="1"/>
    <col min="7678" max="7678" width="11.42578125" style="18" bestFit="1" customWidth="1"/>
    <col min="7679" max="7679" width="14.85546875" style="18" bestFit="1" customWidth="1"/>
    <col min="7680" max="7680" width="13.85546875" style="18" bestFit="1" customWidth="1"/>
    <col min="7681" max="7681" width="13.85546875" style="18" customWidth="1"/>
    <col min="7682" max="7682" width="13.85546875" style="18" bestFit="1" customWidth="1"/>
    <col min="7683" max="7683" width="16" style="18" customWidth="1"/>
    <col min="7684" max="7684" width="13" style="18" customWidth="1"/>
    <col min="7685" max="7685" width="13.42578125" style="18" bestFit="1" customWidth="1"/>
    <col min="7686" max="7686" width="10.7109375" style="18" bestFit="1" customWidth="1"/>
    <col min="7687" max="7687" width="12" style="18" bestFit="1" customWidth="1"/>
    <col min="7688" max="7688" width="14.7109375" style="18" bestFit="1" customWidth="1"/>
    <col min="7689" max="7689" width="15.28515625" style="18" customWidth="1"/>
    <col min="7690" max="7690" width="12.28515625" style="18" customWidth="1"/>
    <col min="7691" max="7691" width="8" style="18" bestFit="1" customWidth="1"/>
    <col min="7692" max="7693" width="13" style="18" bestFit="1" customWidth="1"/>
    <col min="7694" max="7694" width="8.85546875" style="18" bestFit="1" customWidth="1"/>
    <col min="7695" max="7695" width="16" style="18" customWidth="1"/>
    <col min="7696" max="7696" width="11.28515625" style="18" customWidth="1"/>
    <col min="7697" max="7697" width="13" style="18" bestFit="1" customWidth="1"/>
    <col min="7698" max="7698" width="14.42578125" style="18" customWidth="1"/>
    <col min="7699" max="7699" width="13" style="18" bestFit="1" customWidth="1"/>
    <col min="7700" max="7700" width="16" style="18" customWidth="1"/>
    <col min="7701" max="7701" width="11" style="18" bestFit="1" customWidth="1"/>
    <col min="7702" max="7702" width="12.140625" style="18" bestFit="1" customWidth="1"/>
    <col min="7703" max="7703" width="13.7109375" style="18" bestFit="1" customWidth="1"/>
    <col min="7704" max="7893" width="10.7109375" style="18"/>
    <col min="7894" max="7894" width="3.140625" style="18" bestFit="1" customWidth="1"/>
    <col min="7895" max="7895" width="17" style="18" bestFit="1" customWidth="1"/>
    <col min="7896" max="7896" width="17.7109375" style="18" customWidth="1"/>
    <col min="7897" max="7897" width="9.85546875" style="18" customWidth="1"/>
    <col min="7898" max="7898" width="10.85546875" style="18" customWidth="1"/>
    <col min="7899" max="7899" width="32.42578125" style="18" bestFit="1" customWidth="1"/>
    <col min="7900" max="7909" width="16" style="18" customWidth="1"/>
    <col min="7910" max="7910" width="14.140625" style="18" bestFit="1" customWidth="1"/>
    <col min="7911" max="7911" width="13.42578125" style="18" bestFit="1" customWidth="1"/>
    <col min="7912" max="7912" width="15.42578125" style="18" bestFit="1" customWidth="1"/>
    <col min="7913" max="7913" width="13.42578125" style="18" bestFit="1" customWidth="1"/>
    <col min="7914" max="7914" width="14.7109375" style="18" customWidth="1"/>
    <col min="7915" max="7924" width="16" style="18" customWidth="1"/>
    <col min="7925" max="7925" width="13.85546875" style="18" customWidth="1"/>
    <col min="7926" max="7926" width="13.42578125" style="18" customWidth="1"/>
    <col min="7927" max="7927" width="12.7109375" style="18" customWidth="1"/>
    <col min="7928" max="7928" width="15.7109375" style="18" bestFit="1" customWidth="1"/>
    <col min="7929" max="7929" width="14.140625" style="18" customWidth="1"/>
    <col min="7930" max="7930" width="15.85546875" style="18" bestFit="1" customWidth="1"/>
    <col min="7931" max="7931" width="13.85546875" style="18" bestFit="1" customWidth="1"/>
    <col min="7932" max="7932" width="12.85546875" style="18" customWidth="1"/>
    <col min="7933" max="7933" width="16" style="18" customWidth="1"/>
    <col min="7934" max="7934" width="11.42578125" style="18" bestFit="1" customWidth="1"/>
    <col min="7935" max="7935" width="14.85546875" style="18" bestFit="1" customWidth="1"/>
    <col min="7936" max="7936" width="13.85546875" style="18" bestFit="1" customWidth="1"/>
    <col min="7937" max="7937" width="13.85546875" style="18" customWidth="1"/>
    <col min="7938" max="7938" width="13.85546875" style="18" bestFit="1" customWidth="1"/>
    <col min="7939" max="7939" width="16" style="18" customWidth="1"/>
    <col min="7940" max="7940" width="13" style="18" customWidth="1"/>
    <col min="7941" max="7941" width="13.42578125" style="18" bestFit="1" customWidth="1"/>
    <col min="7942" max="7942" width="10.7109375" style="18" bestFit="1" customWidth="1"/>
    <col min="7943" max="7943" width="12" style="18" bestFit="1" customWidth="1"/>
    <col min="7944" max="7944" width="14.7109375" style="18" bestFit="1" customWidth="1"/>
    <col min="7945" max="7945" width="15.28515625" style="18" customWidth="1"/>
    <col min="7946" max="7946" width="12.28515625" style="18" customWidth="1"/>
    <col min="7947" max="7947" width="8" style="18" bestFit="1" customWidth="1"/>
    <col min="7948" max="7949" width="13" style="18" bestFit="1" customWidth="1"/>
    <col min="7950" max="7950" width="8.85546875" style="18" bestFit="1" customWidth="1"/>
    <col min="7951" max="7951" width="16" style="18" customWidth="1"/>
    <col min="7952" max="7952" width="11.28515625" style="18" customWidth="1"/>
    <col min="7953" max="7953" width="13" style="18" bestFit="1" customWidth="1"/>
    <col min="7954" max="7954" width="14.42578125" style="18" customWidth="1"/>
    <col min="7955" max="7955" width="13" style="18" bestFit="1" customWidth="1"/>
    <col min="7956" max="7956" width="16" style="18" customWidth="1"/>
    <col min="7957" max="7957" width="11" style="18" bestFit="1" customWidth="1"/>
    <col min="7958" max="7958" width="12.140625" style="18" bestFit="1" customWidth="1"/>
    <col min="7959" max="7959" width="13.7109375" style="18" bestFit="1" customWidth="1"/>
    <col min="7960" max="8149" width="10.7109375" style="18"/>
    <col min="8150" max="8150" width="3.140625" style="18" bestFit="1" customWidth="1"/>
    <col min="8151" max="8151" width="17" style="18" bestFit="1" customWidth="1"/>
    <col min="8152" max="8152" width="17.7109375" style="18" customWidth="1"/>
    <col min="8153" max="8153" width="9.85546875" style="18" customWidth="1"/>
    <col min="8154" max="8154" width="10.85546875" style="18" customWidth="1"/>
    <col min="8155" max="8155" width="32.42578125" style="18" bestFit="1" customWidth="1"/>
    <col min="8156" max="8165" width="16" style="18" customWidth="1"/>
    <col min="8166" max="8166" width="14.140625" style="18" bestFit="1" customWidth="1"/>
    <col min="8167" max="8167" width="13.42578125" style="18" bestFit="1" customWidth="1"/>
    <col min="8168" max="8168" width="15.42578125" style="18" bestFit="1" customWidth="1"/>
    <col min="8169" max="8169" width="13.42578125" style="18" bestFit="1" customWidth="1"/>
    <col min="8170" max="8170" width="14.7109375" style="18" customWidth="1"/>
    <col min="8171" max="8180" width="16" style="18" customWidth="1"/>
    <col min="8181" max="8181" width="13.85546875" style="18" customWidth="1"/>
    <col min="8182" max="8182" width="13.42578125" style="18" customWidth="1"/>
    <col min="8183" max="8183" width="12.7109375" style="18" customWidth="1"/>
    <col min="8184" max="8184" width="15.7109375" style="18" bestFit="1" customWidth="1"/>
    <col min="8185" max="8185" width="14.140625" style="18" customWidth="1"/>
    <col min="8186" max="8186" width="15.85546875" style="18" bestFit="1" customWidth="1"/>
    <col min="8187" max="8187" width="13.85546875" style="18" bestFit="1" customWidth="1"/>
    <col min="8188" max="8188" width="12.85546875" style="18" customWidth="1"/>
    <col min="8189" max="8189" width="16" style="18" customWidth="1"/>
    <col min="8190" max="8190" width="11.42578125" style="18" bestFit="1" customWidth="1"/>
    <col min="8191" max="8191" width="14.85546875" style="18" bestFit="1" customWidth="1"/>
    <col min="8192" max="8192" width="13.85546875" style="18" bestFit="1" customWidth="1"/>
    <col min="8193" max="8193" width="13.85546875" style="18" customWidth="1"/>
    <col min="8194" max="8194" width="13.85546875" style="18" bestFit="1" customWidth="1"/>
    <col min="8195" max="8195" width="16" style="18" customWidth="1"/>
    <col min="8196" max="8196" width="13" style="18" customWidth="1"/>
    <col min="8197" max="8197" width="13.42578125" style="18" bestFit="1" customWidth="1"/>
    <col min="8198" max="8198" width="10.7109375" style="18" bestFit="1" customWidth="1"/>
    <col min="8199" max="8199" width="12" style="18" bestFit="1" customWidth="1"/>
    <col min="8200" max="8200" width="14.7109375" style="18" bestFit="1" customWidth="1"/>
    <col min="8201" max="8201" width="15.28515625" style="18" customWidth="1"/>
    <col min="8202" max="8202" width="12.28515625" style="18" customWidth="1"/>
    <col min="8203" max="8203" width="8" style="18" bestFit="1" customWidth="1"/>
    <col min="8204" max="8205" width="13" style="18" bestFit="1" customWidth="1"/>
    <col min="8206" max="8206" width="8.85546875" style="18" bestFit="1" customWidth="1"/>
    <col min="8207" max="8207" width="16" style="18" customWidth="1"/>
    <col min="8208" max="8208" width="11.28515625" style="18" customWidth="1"/>
    <col min="8209" max="8209" width="13" style="18" bestFit="1" customWidth="1"/>
    <col min="8210" max="8210" width="14.42578125" style="18" customWidth="1"/>
    <col min="8211" max="8211" width="13" style="18" bestFit="1" customWidth="1"/>
    <col min="8212" max="8212" width="16" style="18" customWidth="1"/>
    <col min="8213" max="8213" width="11" style="18" bestFit="1" customWidth="1"/>
    <col min="8214" max="8214" width="12.140625" style="18" bestFit="1" customWidth="1"/>
    <col min="8215" max="8215" width="13.7109375" style="18" bestFit="1" customWidth="1"/>
    <col min="8216" max="8405" width="10.7109375" style="18"/>
    <col min="8406" max="8406" width="3.140625" style="18" bestFit="1" customWidth="1"/>
    <col min="8407" max="8407" width="17" style="18" bestFit="1" customWidth="1"/>
    <col min="8408" max="8408" width="17.7109375" style="18" customWidth="1"/>
    <col min="8409" max="8409" width="9.85546875" style="18" customWidth="1"/>
    <col min="8410" max="8410" width="10.85546875" style="18" customWidth="1"/>
    <col min="8411" max="8411" width="32.42578125" style="18" bestFit="1" customWidth="1"/>
    <col min="8412" max="8421" width="16" style="18" customWidth="1"/>
    <col min="8422" max="8422" width="14.140625" style="18" bestFit="1" customWidth="1"/>
    <col min="8423" max="8423" width="13.42578125" style="18" bestFit="1" customWidth="1"/>
    <col min="8424" max="8424" width="15.42578125" style="18" bestFit="1" customWidth="1"/>
    <col min="8425" max="8425" width="13.42578125" style="18" bestFit="1" customWidth="1"/>
    <col min="8426" max="8426" width="14.7109375" style="18" customWidth="1"/>
    <col min="8427" max="8436" width="16" style="18" customWidth="1"/>
    <col min="8437" max="8437" width="13.85546875" style="18" customWidth="1"/>
    <col min="8438" max="8438" width="13.42578125" style="18" customWidth="1"/>
    <col min="8439" max="8439" width="12.7109375" style="18" customWidth="1"/>
    <col min="8440" max="8440" width="15.7109375" style="18" bestFit="1" customWidth="1"/>
    <col min="8441" max="8441" width="14.140625" style="18" customWidth="1"/>
    <col min="8442" max="8442" width="15.85546875" style="18" bestFit="1" customWidth="1"/>
    <col min="8443" max="8443" width="13.85546875" style="18" bestFit="1" customWidth="1"/>
    <col min="8444" max="8444" width="12.85546875" style="18" customWidth="1"/>
    <col min="8445" max="8445" width="16" style="18" customWidth="1"/>
    <col min="8446" max="8446" width="11.42578125" style="18" bestFit="1" customWidth="1"/>
    <col min="8447" max="8447" width="14.85546875" style="18" bestFit="1" customWidth="1"/>
    <col min="8448" max="8448" width="13.85546875" style="18" bestFit="1" customWidth="1"/>
    <col min="8449" max="8449" width="13.85546875" style="18" customWidth="1"/>
    <col min="8450" max="8450" width="13.85546875" style="18" bestFit="1" customWidth="1"/>
    <col min="8451" max="8451" width="16" style="18" customWidth="1"/>
    <col min="8452" max="8452" width="13" style="18" customWidth="1"/>
    <col min="8453" max="8453" width="13.42578125" style="18" bestFit="1" customWidth="1"/>
    <col min="8454" max="8454" width="10.7109375" style="18" bestFit="1" customWidth="1"/>
    <col min="8455" max="8455" width="12" style="18" bestFit="1" customWidth="1"/>
    <col min="8456" max="8456" width="14.7109375" style="18" bestFit="1" customWidth="1"/>
    <col min="8457" max="8457" width="15.28515625" style="18" customWidth="1"/>
    <col min="8458" max="8458" width="12.28515625" style="18" customWidth="1"/>
    <col min="8459" max="8459" width="8" style="18" bestFit="1" customWidth="1"/>
    <col min="8460" max="8461" width="13" style="18" bestFit="1" customWidth="1"/>
    <col min="8462" max="8462" width="8.85546875" style="18" bestFit="1" customWidth="1"/>
    <col min="8463" max="8463" width="16" style="18" customWidth="1"/>
    <col min="8464" max="8464" width="11.28515625" style="18" customWidth="1"/>
    <col min="8465" max="8465" width="13" style="18" bestFit="1" customWidth="1"/>
    <col min="8466" max="8466" width="14.42578125" style="18" customWidth="1"/>
    <col min="8467" max="8467" width="13" style="18" bestFit="1" customWidth="1"/>
    <col min="8468" max="8468" width="16" style="18" customWidth="1"/>
    <col min="8469" max="8469" width="11" style="18" bestFit="1" customWidth="1"/>
    <col min="8470" max="8470" width="12.140625" style="18" bestFit="1" customWidth="1"/>
    <col min="8471" max="8471" width="13.7109375" style="18" bestFit="1" customWidth="1"/>
    <col min="8472" max="8661" width="10.7109375" style="18"/>
    <col min="8662" max="8662" width="3.140625" style="18" bestFit="1" customWidth="1"/>
    <col min="8663" max="8663" width="17" style="18" bestFit="1" customWidth="1"/>
    <col min="8664" max="8664" width="17.7109375" style="18" customWidth="1"/>
    <col min="8665" max="8665" width="9.85546875" style="18" customWidth="1"/>
    <col min="8666" max="8666" width="10.85546875" style="18" customWidth="1"/>
    <col min="8667" max="8667" width="32.42578125" style="18" bestFit="1" customWidth="1"/>
    <col min="8668" max="8677" width="16" style="18" customWidth="1"/>
    <col min="8678" max="8678" width="14.140625" style="18" bestFit="1" customWidth="1"/>
    <col min="8679" max="8679" width="13.42578125" style="18" bestFit="1" customWidth="1"/>
    <col min="8680" max="8680" width="15.42578125" style="18" bestFit="1" customWidth="1"/>
    <col min="8681" max="8681" width="13.42578125" style="18" bestFit="1" customWidth="1"/>
    <col min="8682" max="8682" width="14.7109375" style="18" customWidth="1"/>
    <col min="8683" max="8692" width="16" style="18" customWidth="1"/>
    <col min="8693" max="8693" width="13.85546875" style="18" customWidth="1"/>
    <col min="8694" max="8694" width="13.42578125" style="18" customWidth="1"/>
    <col min="8695" max="8695" width="12.7109375" style="18" customWidth="1"/>
    <col min="8696" max="8696" width="15.7109375" style="18" bestFit="1" customWidth="1"/>
    <col min="8697" max="8697" width="14.140625" style="18" customWidth="1"/>
    <col min="8698" max="8698" width="15.85546875" style="18" bestFit="1" customWidth="1"/>
    <col min="8699" max="8699" width="13.85546875" style="18" bestFit="1" customWidth="1"/>
    <col min="8700" max="8700" width="12.85546875" style="18" customWidth="1"/>
    <col min="8701" max="8701" width="16" style="18" customWidth="1"/>
    <col min="8702" max="8702" width="11.42578125" style="18" bestFit="1" customWidth="1"/>
    <col min="8703" max="8703" width="14.85546875" style="18" bestFit="1" customWidth="1"/>
    <col min="8704" max="8704" width="13.85546875" style="18" bestFit="1" customWidth="1"/>
    <col min="8705" max="8705" width="13.85546875" style="18" customWidth="1"/>
    <col min="8706" max="8706" width="13.85546875" style="18" bestFit="1" customWidth="1"/>
    <col min="8707" max="8707" width="16" style="18" customWidth="1"/>
    <col min="8708" max="8708" width="13" style="18" customWidth="1"/>
    <col min="8709" max="8709" width="13.42578125" style="18" bestFit="1" customWidth="1"/>
    <col min="8710" max="8710" width="10.7109375" style="18" bestFit="1" customWidth="1"/>
    <col min="8711" max="8711" width="12" style="18" bestFit="1" customWidth="1"/>
    <col min="8712" max="8712" width="14.7109375" style="18" bestFit="1" customWidth="1"/>
    <col min="8713" max="8713" width="15.28515625" style="18" customWidth="1"/>
    <col min="8714" max="8714" width="12.28515625" style="18" customWidth="1"/>
    <col min="8715" max="8715" width="8" style="18" bestFit="1" customWidth="1"/>
    <col min="8716" max="8717" width="13" style="18" bestFit="1" customWidth="1"/>
    <col min="8718" max="8718" width="8.85546875" style="18" bestFit="1" customWidth="1"/>
    <col min="8719" max="8719" width="16" style="18" customWidth="1"/>
    <col min="8720" max="8720" width="11.28515625" style="18" customWidth="1"/>
    <col min="8721" max="8721" width="13" style="18" bestFit="1" customWidth="1"/>
    <col min="8722" max="8722" width="14.42578125" style="18" customWidth="1"/>
    <col min="8723" max="8723" width="13" style="18" bestFit="1" customWidth="1"/>
    <col min="8724" max="8724" width="16" style="18" customWidth="1"/>
    <col min="8725" max="8725" width="11" style="18" bestFit="1" customWidth="1"/>
    <col min="8726" max="8726" width="12.140625" style="18" bestFit="1" customWidth="1"/>
    <col min="8727" max="8727" width="13.7109375" style="18" bestFit="1" customWidth="1"/>
    <col min="8728" max="8917" width="10.7109375" style="18"/>
    <col min="8918" max="8918" width="3.140625" style="18" bestFit="1" customWidth="1"/>
    <col min="8919" max="8919" width="17" style="18" bestFit="1" customWidth="1"/>
    <col min="8920" max="8920" width="17.7109375" style="18" customWidth="1"/>
    <col min="8921" max="8921" width="9.85546875" style="18" customWidth="1"/>
    <col min="8922" max="8922" width="10.85546875" style="18" customWidth="1"/>
    <col min="8923" max="8923" width="32.42578125" style="18" bestFit="1" customWidth="1"/>
    <col min="8924" max="8933" width="16" style="18" customWidth="1"/>
    <col min="8934" max="8934" width="14.140625" style="18" bestFit="1" customWidth="1"/>
    <col min="8935" max="8935" width="13.42578125" style="18" bestFit="1" customWidth="1"/>
    <col min="8936" max="8936" width="15.42578125" style="18" bestFit="1" customWidth="1"/>
    <col min="8937" max="8937" width="13.42578125" style="18" bestFit="1" customWidth="1"/>
    <col min="8938" max="8938" width="14.7109375" style="18" customWidth="1"/>
    <col min="8939" max="8948" width="16" style="18" customWidth="1"/>
    <col min="8949" max="8949" width="13.85546875" style="18" customWidth="1"/>
    <col min="8950" max="8950" width="13.42578125" style="18" customWidth="1"/>
    <col min="8951" max="8951" width="12.7109375" style="18" customWidth="1"/>
    <col min="8952" max="8952" width="15.7109375" style="18" bestFit="1" customWidth="1"/>
    <col min="8953" max="8953" width="14.140625" style="18" customWidth="1"/>
    <col min="8954" max="8954" width="15.85546875" style="18" bestFit="1" customWidth="1"/>
    <col min="8955" max="8955" width="13.85546875" style="18" bestFit="1" customWidth="1"/>
    <col min="8956" max="8956" width="12.85546875" style="18" customWidth="1"/>
    <col min="8957" max="8957" width="16" style="18" customWidth="1"/>
    <col min="8958" max="8958" width="11.42578125" style="18" bestFit="1" customWidth="1"/>
    <col min="8959" max="8959" width="14.85546875" style="18" bestFit="1" customWidth="1"/>
    <col min="8960" max="8960" width="13.85546875" style="18" bestFit="1" customWidth="1"/>
    <col min="8961" max="8961" width="13.85546875" style="18" customWidth="1"/>
    <col min="8962" max="8962" width="13.85546875" style="18" bestFit="1" customWidth="1"/>
    <col min="8963" max="8963" width="16" style="18" customWidth="1"/>
    <col min="8964" max="8964" width="13" style="18" customWidth="1"/>
    <col min="8965" max="8965" width="13.42578125" style="18" bestFit="1" customWidth="1"/>
    <col min="8966" max="8966" width="10.7109375" style="18" bestFit="1" customWidth="1"/>
    <col min="8967" max="8967" width="12" style="18" bestFit="1" customWidth="1"/>
    <col min="8968" max="8968" width="14.7109375" style="18" bestFit="1" customWidth="1"/>
    <col min="8969" max="8969" width="15.28515625" style="18" customWidth="1"/>
    <col min="8970" max="8970" width="12.28515625" style="18" customWidth="1"/>
    <col min="8971" max="8971" width="8" style="18" bestFit="1" customWidth="1"/>
    <col min="8972" max="8973" width="13" style="18" bestFit="1" customWidth="1"/>
    <col min="8974" max="8974" width="8.85546875" style="18" bestFit="1" customWidth="1"/>
    <col min="8975" max="8975" width="16" style="18" customWidth="1"/>
    <col min="8976" max="8976" width="11.28515625" style="18" customWidth="1"/>
    <col min="8977" max="8977" width="13" style="18" bestFit="1" customWidth="1"/>
    <col min="8978" max="8978" width="14.42578125" style="18" customWidth="1"/>
    <col min="8979" max="8979" width="13" style="18" bestFit="1" customWidth="1"/>
    <col min="8980" max="8980" width="16" style="18" customWidth="1"/>
    <col min="8981" max="8981" width="11" style="18" bestFit="1" customWidth="1"/>
    <col min="8982" max="8982" width="12.140625" style="18" bestFit="1" customWidth="1"/>
    <col min="8983" max="8983" width="13.7109375" style="18" bestFit="1" customWidth="1"/>
    <col min="8984" max="9173" width="10.7109375" style="18"/>
    <col min="9174" max="9174" width="3.140625" style="18" bestFit="1" customWidth="1"/>
    <col min="9175" max="9175" width="17" style="18" bestFit="1" customWidth="1"/>
    <col min="9176" max="9176" width="17.7109375" style="18" customWidth="1"/>
    <col min="9177" max="9177" width="9.85546875" style="18" customWidth="1"/>
    <col min="9178" max="9178" width="10.85546875" style="18" customWidth="1"/>
    <col min="9179" max="9179" width="32.42578125" style="18" bestFit="1" customWidth="1"/>
    <col min="9180" max="9189" width="16" style="18" customWidth="1"/>
    <col min="9190" max="9190" width="14.140625" style="18" bestFit="1" customWidth="1"/>
    <col min="9191" max="9191" width="13.42578125" style="18" bestFit="1" customWidth="1"/>
    <col min="9192" max="9192" width="15.42578125" style="18" bestFit="1" customWidth="1"/>
    <col min="9193" max="9193" width="13.42578125" style="18" bestFit="1" customWidth="1"/>
    <col min="9194" max="9194" width="14.7109375" style="18" customWidth="1"/>
    <col min="9195" max="9204" width="16" style="18" customWidth="1"/>
    <col min="9205" max="9205" width="13.85546875" style="18" customWidth="1"/>
    <col min="9206" max="9206" width="13.42578125" style="18" customWidth="1"/>
    <col min="9207" max="9207" width="12.7109375" style="18" customWidth="1"/>
    <col min="9208" max="9208" width="15.7109375" style="18" bestFit="1" customWidth="1"/>
    <col min="9209" max="9209" width="14.140625" style="18" customWidth="1"/>
    <col min="9210" max="9210" width="15.85546875" style="18" bestFit="1" customWidth="1"/>
    <col min="9211" max="9211" width="13.85546875" style="18" bestFit="1" customWidth="1"/>
    <col min="9212" max="9212" width="12.85546875" style="18" customWidth="1"/>
    <col min="9213" max="9213" width="16" style="18" customWidth="1"/>
    <col min="9214" max="9214" width="11.42578125" style="18" bestFit="1" customWidth="1"/>
    <col min="9215" max="9215" width="14.85546875" style="18" bestFit="1" customWidth="1"/>
    <col min="9216" max="9216" width="13.85546875" style="18" bestFit="1" customWidth="1"/>
    <col min="9217" max="9217" width="13.85546875" style="18" customWidth="1"/>
    <col min="9218" max="9218" width="13.85546875" style="18" bestFit="1" customWidth="1"/>
    <col min="9219" max="9219" width="16" style="18" customWidth="1"/>
    <col min="9220" max="9220" width="13" style="18" customWidth="1"/>
    <col min="9221" max="9221" width="13.42578125" style="18" bestFit="1" customWidth="1"/>
    <col min="9222" max="9222" width="10.7109375" style="18" bestFit="1" customWidth="1"/>
    <col min="9223" max="9223" width="12" style="18" bestFit="1" customWidth="1"/>
    <col min="9224" max="9224" width="14.7109375" style="18" bestFit="1" customWidth="1"/>
    <col min="9225" max="9225" width="15.28515625" style="18" customWidth="1"/>
    <col min="9226" max="9226" width="12.28515625" style="18" customWidth="1"/>
    <col min="9227" max="9227" width="8" style="18" bestFit="1" customWidth="1"/>
    <col min="9228" max="9229" width="13" style="18" bestFit="1" customWidth="1"/>
    <col min="9230" max="9230" width="8.85546875" style="18" bestFit="1" customWidth="1"/>
    <col min="9231" max="9231" width="16" style="18" customWidth="1"/>
    <col min="9232" max="9232" width="11.28515625" style="18" customWidth="1"/>
    <col min="9233" max="9233" width="13" style="18" bestFit="1" customWidth="1"/>
    <col min="9234" max="9234" width="14.42578125" style="18" customWidth="1"/>
    <col min="9235" max="9235" width="13" style="18" bestFit="1" customWidth="1"/>
    <col min="9236" max="9236" width="16" style="18" customWidth="1"/>
    <col min="9237" max="9237" width="11" style="18" bestFit="1" customWidth="1"/>
    <col min="9238" max="9238" width="12.140625" style="18" bestFit="1" customWidth="1"/>
    <col min="9239" max="9239" width="13.7109375" style="18" bestFit="1" customWidth="1"/>
    <col min="9240" max="9429" width="10.7109375" style="18"/>
    <col min="9430" max="9430" width="3.140625" style="18" bestFit="1" customWidth="1"/>
    <col min="9431" max="9431" width="17" style="18" bestFit="1" customWidth="1"/>
    <col min="9432" max="9432" width="17.7109375" style="18" customWidth="1"/>
    <col min="9433" max="9433" width="9.85546875" style="18" customWidth="1"/>
    <col min="9434" max="9434" width="10.85546875" style="18" customWidth="1"/>
    <col min="9435" max="9435" width="32.42578125" style="18" bestFit="1" customWidth="1"/>
    <col min="9436" max="9445" width="16" style="18" customWidth="1"/>
    <col min="9446" max="9446" width="14.140625" style="18" bestFit="1" customWidth="1"/>
    <col min="9447" max="9447" width="13.42578125" style="18" bestFit="1" customWidth="1"/>
    <col min="9448" max="9448" width="15.42578125" style="18" bestFit="1" customWidth="1"/>
    <col min="9449" max="9449" width="13.42578125" style="18" bestFit="1" customWidth="1"/>
    <col min="9450" max="9450" width="14.7109375" style="18" customWidth="1"/>
    <col min="9451" max="9460" width="16" style="18" customWidth="1"/>
    <col min="9461" max="9461" width="13.85546875" style="18" customWidth="1"/>
    <col min="9462" max="9462" width="13.42578125" style="18" customWidth="1"/>
    <col min="9463" max="9463" width="12.7109375" style="18" customWidth="1"/>
    <col min="9464" max="9464" width="15.7109375" style="18" bestFit="1" customWidth="1"/>
    <col min="9465" max="9465" width="14.140625" style="18" customWidth="1"/>
    <col min="9466" max="9466" width="15.85546875" style="18" bestFit="1" customWidth="1"/>
    <col min="9467" max="9467" width="13.85546875" style="18" bestFit="1" customWidth="1"/>
    <col min="9468" max="9468" width="12.85546875" style="18" customWidth="1"/>
    <col min="9469" max="9469" width="16" style="18" customWidth="1"/>
    <col min="9470" max="9470" width="11.42578125" style="18" bestFit="1" customWidth="1"/>
    <col min="9471" max="9471" width="14.85546875" style="18" bestFit="1" customWidth="1"/>
    <col min="9472" max="9472" width="13.85546875" style="18" bestFit="1" customWidth="1"/>
    <col min="9473" max="9473" width="13.85546875" style="18" customWidth="1"/>
    <col min="9474" max="9474" width="13.85546875" style="18" bestFit="1" customWidth="1"/>
    <col min="9475" max="9475" width="16" style="18" customWidth="1"/>
    <col min="9476" max="9476" width="13" style="18" customWidth="1"/>
    <col min="9477" max="9477" width="13.42578125" style="18" bestFit="1" customWidth="1"/>
    <col min="9478" max="9478" width="10.7109375" style="18" bestFit="1" customWidth="1"/>
    <col min="9479" max="9479" width="12" style="18" bestFit="1" customWidth="1"/>
    <col min="9480" max="9480" width="14.7109375" style="18" bestFit="1" customWidth="1"/>
    <col min="9481" max="9481" width="15.28515625" style="18" customWidth="1"/>
    <col min="9482" max="9482" width="12.28515625" style="18" customWidth="1"/>
    <col min="9483" max="9483" width="8" style="18" bestFit="1" customWidth="1"/>
    <col min="9484" max="9485" width="13" style="18" bestFit="1" customWidth="1"/>
    <col min="9486" max="9486" width="8.85546875" style="18" bestFit="1" customWidth="1"/>
    <col min="9487" max="9487" width="16" style="18" customWidth="1"/>
    <col min="9488" max="9488" width="11.28515625" style="18" customWidth="1"/>
    <col min="9489" max="9489" width="13" style="18" bestFit="1" customWidth="1"/>
    <col min="9490" max="9490" width="14.42578125" style="18" customWidth="1"/>
    <col min="9491" max="9491" width="13" style="18" bestFit="1" customWidth="1"/>
    <col min="9492" max="9492" width="16" style="18" customWidth="1"/>
    <col min="9493" max="9493" width="11" style="18" bestFit="1" customWidth="1"/>
    <col min="9494" max="9494" width="12.140625" style="18" bestFit="1" customWidth="1"/>
    <col min="9495" max="9495" width="13.7109375" style="18" bestFit="1" customWidth="1"/>
    <col min="9496" max="9685" width="10.7109375" style="18"/>
    <col min="9686" max="9686" width="3.140625" style="18" bestFit="1" customWidth="1"/>
    <col min="9687" max="9687" width="17" style="18" bestFit="1" customWidth="1"/>
    <col min="9688" max="9688" width="17.7109375" style="18" customWidth="1"/>
    <col min="9689" max="9689" width="9.85546875" style="18" customWidth="1"/>
    <col min="9690" max="9690" width="10.85546875" style="18" customWidth="1"/>
    <col min="9691" max="9691" width="32.42578125" style="18" bestFit="1" customWidth="1"/>
    <col min="9692" max="9701" width="16" style="18" customWidth="1"/>
    <col min="9702" max="9702" width="14.140625" style="18" bestFit="1" customWidth="1"/>
    <col min="9703" max="9703" width="13.42578125" style="18" bestFit="1" customWidth="1"/>
    <col min="9704" max="9704" width="15.42578125" style="18" bestFit="1" customWidth="1"/>
    <col min="9705" max="9705" width="13.42578125" style="18" bestFit="1" customWidth="1"/>
    <col min="9706" max="9706" width="14.7109375" style="18" customWidth="1"/>
    <col min="9707" max="9716" width="16" style="18" customWidth="1"/>
    <col min="9717" max="9717" width="13.85546875" style="18" customWidth="1"/>
    <col min="9718" max="9718" width="13.42578125" style="18" customWidth="1"/>
    <col min="9719" max="9719" width="12.7109375" style="18" customWidth="1"/>
    <col min="9720" max="9720" width="15.7109375" style="18" bestFit="1" customWidth="1"/>
    <col min="9721" max="9721" width="14.140625" style="18" customWidth="1"/>
    <col min="9722" max="9722" width="15.85546875" style="18" bestFit="1" customWidth="1"/>
    <col min="9723" max="9723" width="13.85546875" style="18" bestFit="1" customWidth="1"/>
    <col min="9724" max="9724" width="12.85546875" style="18" customWidth="1"/>
    <col min="9725" max="9725" width="16" style="18" customWidth="1"/>
    <col min="9726" max="9726" width="11.42578125" style="18" bestFit="1" customWidth="1"/>
    <col min="9727" max="9727" width="14.85546875" style="18" bestFit="1" customWidth="1"/>
    <col min="9728" max="9728" width="13.85546875" style="18" bestFit="1" customWidth="1"/>
    <col min="9729" max="9729" width="13.85546875" style="18" customWidth="1"/>
    <col min="9730" max="9730" width="13.85546875" style="18" bestFit="1" customWidth="1"/>
    <col min="9731" max="9731" width="16" style="18" customWidth="1"/>
    <col min="9732" max="9732" width="13" style="18" customWidth="1"/>
    <col min="9733" max="9733" width="13.42578125" style="18" bestFit="1" customWidth="1"/>
    <col min="9734" max="9734" width="10.7109375" style="18" bestFit="1" customWidth="1"/>
    <col min="9735" max="9735" width="12" style="18" bestFit="1" customWidth="1"/>
    <col min="9736" max="9736" width="14.7109375" style="18" bestFit="1" customWidth="1"/>
    <col min="9737" max="9737" width="15.28515625" style="18" customWidth="1"/>
    <col min="9738" max="9738" width="12.28515625" style="18" customWidth="1"/>
    <col min="9739" max="9739" width="8" style="18" bestFit="1" customWidth="1"/>
    <col min="9740" max="9741" width="13" style="18" bestFit="1" customWidth="1"/>
    <col min="9742" max="9742" width="8.85546875" style="18" bestFit="1" customWidth="1"/>
    <col min="9743" max="9743" width="16" style="18" customWidth="1"/>
    <col min="9744" max="9744" width="11.28515625" style="18" customWidth="1"/>
    <col min="9745" max="9745" width="13" style="18" bestFit="1" customWidth="1"/>
    <col min="9746" max="9746" width="14.42578125" style="18" customWidth="1"/>
    <col min="9747" max="9747" width="13" style="18" bestFit="1" customWidth="1"/>
    <col min="9748" max="9748" width="16" style="18" customWidth="1"/>
    <col min="9749" max="9749" width="11" style="18" bestFit="1" customWidth="1"/>
    <col min="9750" max="9750" width="12.140625" style="18" bestFit="1" customWidth="1"/>
    <col min="9751" max="9751" width="13.7109375" style="18" bestFit="1" customWidth="1"/>
    <col min="9752" max="9941" width="10.7109375" style="18"/>
    <col min="9942" max="9942" width="3.140625" style="18" bestFit="1" customWidth="1"/>
    <col min="9943" max="9943" width="17" style="18" bestFit="1" customWidth="1"/>
    <col min="9944" max="9944" width="17.7109375" style="18" customWidth="1"/>
    <col min="9945" max="9945" width="9.85546875" style="18" customWidth="1"/>
    <col min="9946" max="9946" width="10.85546875" style="18" customWidth="1"/>
    <col min="9947" max="9947" width="32.42578125" style="18" bestFit="1" customWidth="1"/>
    <col min="9948" max="9957" width="16" style="18" customWidth="1"/>
    <col min="9958" max="9958" width="14.140625" style="18" bestFit="1" customWidth="1"/>
    <col min="9959" max="9959" width="13.42578125" style="18" bestFit="1" customWidth="1"/>
    <col min="9960" max="9960" width="15.42578125" style="18" bestFit="1" customWidth="1"/>
    <col min="9961" max="9961" width="13.42578125" style="18" bestFit="1" customWidth="1"/>
    <col min="9962" max="9962" width="14.7109375" style="18" customWidth="1"/>
    <col min="9963" max="9972" width="16" style="18" customWidth="1"/>
    <col min="9973" max="9973" width="13.85546875" style="18" customWidth="1"/>
    <col min="9974" max="9974" width="13.42578125" style="18" customWidth="1"/>
    <col min="9975" max="9975" width="12.7109375" style="18" customWidth="1"/>
    <col min="9976" max="9976" width="15.7109375" style="18" bestFit="1" customWidth="1"/>
    <col min="9977" max="9977" width="14.140625" style="18" customWidth="1"/>
    <col min="9978" max="9978" width="15.85546875" style="18" bestFit="1" customWidth="1"/>
    <col min="9979" max="9979" width="13.85546875" style="18" bestFit="1" customWidth="1"/>
    <col min="9980" max="9980" width="12.85546875" style="18" customWidth="1"/>
    <col min="9981" max="9981" width="16" style="18" customWidth="1"/>
    <col min="9982" max="9982" width="11.42578125" style="18" bestFit="1" customWidth="1"/>
    <col min="9983" max="9983" width="14.85546875" style="18" bestFit="1" customWidth="1"/>
    <col min="9984" max="9984" width="13.85546875" style="18" bestFit="1" customWidth="1"/>
    <col min="9985" max="9985" width="13.85546875" style="18" customWidth="1"/>
    <col min="9986" max="9986" width="13.85546875" style="18" bestFit="1" customWidth="1"/>
    <col min="9987" max="9987" width="16" style="18" customWidth="1"/>
    <col min="9988" max="9988" width="13" style="18" customWidth="1"/>
    <col min="9989" max="9989" width="13.42578125" style="18" bestFit="1" customWidth="1"/>
    <col min="9990" max="9990" width="10.7109375" style="18" bestFit="1" customWidth="1"/>
    <col min="9991" max="9991" width="12" style="18" bestFit="1" customWidth="1"/>
    <col min="9992" max="9992" width="14.7109375" style="18" bestFit="1" customWidth="1"/>
    <col min="9993" max="9993" width="15.28515625" style="18" customWidth="1"/>
    <col min="9994" max="9994" width="12.28515625" style="18" customWidth="1"/>
    <col min="9995" max="9995" width="8" style="18" bestFit="1" customWidth="1"/>
    <col min="9996" max="9997" width="13" style="18" bestFit="1" customWidth="1"/>
    <col min="9998" max="9998" width="8.85546875" style="18" bestFit="1" customWidth="1"/>
    <col min="9999" max="9999" width="16" style="18" customWidth="1"/>
    <col min="10000" max="10000" width="11.28515625" style="18" customWidth="1"/>
    <col min="10001" max="10001" width="13" style="18" bestFit="1" customWidth="1"/>
    <col min="10002" max="10002" width="14.42578125" style="18" customWidth="1"/>
    <col min="10003" max="10003" width="13" style="18" bestFit="1" customWidth="1"/>
    <col min="10004" max="10004" width="16" style="18" customWidth="1"/>
    <col min="10005" max="10005" width="11" style="18" bestFit="1" customWidth="1"/>
    <col min="10006" max="10006" width="12.140625" style="18" bestFit="1" customWidth="1"/>
    <col min="10007" max="10007" width="13.7109375" style="18" bestFit="1" customWidth="1"/>
    <col min="10008" max="10197" width="10.7109375" style="18"/>
    <col min="10198" max="10198" width="3.140625" style="18" bestFit="1" customWidth="1"/>
    <col min="10199" max="10199" width="17" style="18" bestFit="1" customWidth="1"/>
    <col min="10200" max="10200" width="17.7109375" style="18" customWidth="1"/>
    <col min="10201" max="10201" width="9.85546875" style="18" customWidth="1"/>
    <col min="10202" max="10202" width="10.85546875" style="18" customWidth="1"/>
    <col min="10203" max="10203" width="32.42578125" style="18" bestFit="1" customWidth="1"/>
    <col min="10204" max="10213" width="16" style="18" customWidth="1"/>
    <col min="10214" max="10214" width="14.140625" style="18" bestFit="1" customWidth="1"/>
    <col min="10215" max="10215" width="13.42578125" style="18" bestFit="1" customWidth="1"/>
    <col min="10216" max="10216" width="15.42578125" style="18" bestFit="1" customWidth="1"/>
    <col min="10217" max="10217" width="13.42578125" style="18" bestFit="1" customWidth="1"/>
    <col min="10218" max="10218" width="14.7109375" style="18" customWidth="1"/>
    <col min="10219" max="10228" width="16" style="18" customWidth="1"/>
    <col min="10229" max="10229" width="13.85546875" style="18" customWidth="1"/>
    <col min="10230" max="10230" width="13.42578125" style="18" customWidth="1"/>
    <col min="10231" max="10231" width="12.7109375" style="18" customWidth="1"/>
    <col min="10232" max="10232" width="15.7109375" style="18" bestFit="1" customWidth="1"/>
    <col min="10233" max="10233" width="14.140625" style="18" customWidth="1"/>
    <col min="10234" max="10234" width="15.85546875" style="18" bestFit="1" customWidth="1"/>
    <col min="10235" max="10235" width="13.85546875" style="18" bestFit="1" customWidth="1"/>
    <col min="10236" max="10236" width="12.85546875" style="18" customWidth="1"/>
    <col min="10237" max="10237" width="16" style="18" customWidth="1"/>
    <col min="10238" max="10238" width="11.42578125" style="18" bestFit="1" customWidth="1"/>
    <col min="10239" max="10239" width="14.85546875" style="18" bestFit="1" customWidth="1"/>
    <col min="10240" max="10240" width="13.85546875" style="18" bestFit="1" customWidth="1"/>
    <col min="10241" max="10241" width="13.85546875" style="18" customWidth="1"/>
    <col min="10242" max="10242" width="13.85546875" style="18" bestFit="1" customWidth="1"/>
    <col min="10243" max="10243" width="16" style="18" customWidth="1"/>
    <col min="10244" max="10244" width="13" style="18" customWidth="1"/>
    <col min="10245" max="10245" width="13.42578125" style="18" bestFit="1" customWidth="1"/>
    <col min="10246" max="10246" width="10.7109375" style="18" bestFit="1" customWidth="1"/>
    <col min="10247" max="10247" width="12" style="18" bestFit="1" customWidth="1"/>
    <col min="10248" max="10248" width="14.7109375" style="18" bestFit="1" customWidth="1"/>
    <col min="10249" max="10249" width="15.28515625" style="18" customWidth="1"/>
    <col min="10250" max="10250" width="12.28515625" style="18" customWidth="1"/>
    <col min="10251" max="10251" width="8" style="18" bestFit="1" customWidth="1"/>
    <col min="10252" max="10253" width="13" style="18" bestFit="1" customWidth="1"/>
    <col min="10254" max="10254" width="8.85546875" style="18" bestFit="1" customWidth="1"/>
    <col min="10255" max="10255" width="16" style="18" customWidth="1"/>
    <col min="10256" max="10256" width="11.28515625" style="18" customWidth="1"/>
    <col min="10257" max="10257" width="13" style="18" bestFit="1" customWidth="1"/>
    <col min="10258" max="10258" width="14.42578125" style="18" customWidth="1"/>
    <col min="10259" max="10259" width="13" style="18" bestFit="1" customWidth="1"/>
    <col min="10260" max="10260" width="16" style="18" customWidth="1"/>
    <col min="10261" max="10261" width="11" style="18" bestFit="1" customWidth="1"/>
    <col min="10262" max="10262" width="12.140625" style="18" bestFit="1" customWidth="1"/>
    <col min="10263" max="10263" width="13.7109375" style="18" bestFit="1" customWidth="1"/>
    <col min="10264" max="10453" width="10.7109375" style="18"/>
    <col min="10454" max="10454" width="3.140625" style="18" bestFit="1" customWidth="1"/>
    <col min="10455" max="10455" width="17" style="18" bestFit="1" customWidth="1"/>
    <col min="10456" max="10456" width="17.7109375" style="18" customWidth="1"/>
    <col min="10457" max="10457" width="9.85546875" style="18" customWidth="1"/>
    <col min="10458" max="10458" width="10.85546875" style="18" customWidth="1"/>
    <col min="10459" max="10459" width="32.42578125" style="18" bestFit="1" customWidth="1"/>
    <col min="10460" max="10469" width="16" style="18" customWidth="1"/>
    <col min="10470" max="10470" width="14.140625" style="18" bestFit="1" customWidth="1"/>
    <col min="10471" max="10471" width="13.42578125" style="18" bestFit="1" customWidth="1"/>
    <col min="10472" max="10472" width="15.42578125" style="18" bestFit="1" customWidth="1"/>
    <col min="10473" max="10473" width="13.42578125" style="18" bestFit="1" customWidth="1"/>
    <col min="10474" max="10474" width="14.7109375" style="18" customWidth="1"/>
    <col min="10475" max="10484" width="16" style="18" customWidth="1"/>
    <col min="10485" max="10485" width="13.85546875" style="18" customWidth="1"/>
    <col min="10486" max="10486" width="13.42578125" style="18" customWidth="1"/>
    <col min="10487" max="10487" width="12.7109375" style="18" customWidth="1"/>
    <col min="10488" max="10488" width="15.7109375" style="18" bestFit="1" customWidth="1"/>
    <col min="10489" max="10489" width="14.140625" style="18" customWidth="1"/>
    <col min="10490" max="10490" width="15.85546875" style="18" bestFit="1" customWidth="1"/>
    <col min="10491" max="10491" width="13.85546875" style="18" bestFit="1" customWidth="1"/>
    <col min="10492" max="10492" width="12.85546875" style="18" customWidth="1"/>
    <col min="10493" max="10493" width="16" style="18" customWidth="1"/>
    <col min="10494" max="10494" width="11.42578125" style="18" bestFit="1" customWidth="1"/>
    <col min="10495" max="10495" width="14.85546875" style="18" bestFit="1" customWidth="1"/>
    <col min="10496" max="10496" width="13.85546875" style="18" bestFit="1" customWidth="1"/>
    <col min="10497" max="10497" width="13.85546875" style="18" customWidth="1"/>
    <col min="10498" max="10498" width="13.85546875" style="18" bestFit="1" customWidth="1"/>
    <col min="10499" max="10499" width="16" style="18" customWidth="1"/>
    <col min="10500" max="10500" width="13" style="18" customWidth="1"/>
    <col min="10501" max="10501" width="13.42578125" style="18" bestFit="1" customWidth="1"/>
    <col min="10502" max="10502" width="10.7109375" style="18" bestFit="1" customWidth="1"/>
    <col min="10503" max="10503" width="12" style="18" bestFit="1" customWidth="1"/>
    <col min="10504" max="10504" width="14.7109375" style="18" bestFit="1" customWidth="1"/>
    <col min="10505" max="10505" width="15.28515625" style="18" customWidth="1"/>
    <col min="10506" max="10506" width="12.28515625" style="18" customWidth="1"/>
    <col min="10507" max="10507" width="8" style="18" bestFit="1" customWidth="1"/>
    <col min="10508" max="10509" width="13" style="18" bestFit="1" customWidth="1"/>
    <col min="10510" max="10510" width="8.85546875" style="18" bestFit="1" customWidth="1"/>
    <col min="10511" max="10511" width="16" style="18" customWidth="1"/>
    <col min="10512" max="10512" width="11.28515625" style="18" customWidth="1"/>
    <col min="10513" max="10513" width="13" style="18" bestFit="1" customWidth="1"/>
    <col min="10514" max="10514" width="14.42578125" style="18" customWidth="1"/>
    <col min="10515" max="10515" width="13" style="18" bestFit="1" customWidth="1"/>
    <col min="10516" max="10516" width="16" style="18" customWidth="1"/>
    <col min="10517" max="10517" width="11" style="18" bestFit="1" customWidth="1"/>
    <col min="10518" max="10518" width="12.140625" style="18" bestFit="1" customWidth="1"/>
    <col min="10519" max="10519" width="13.7109375" style="18" bestFit="1" customWidth="1"/>
    <col min="10520" max="10709" width="10.7109375" style="18"/>
    <col min="10710" max="10710" width="3.140625" style="18" bestFit="1" customWidth="1"/>
    <col min="10711" max="10711" width="17" style="18" bestFit="1" customWidth="1"/>
    <col min="10712" max="10712" width="17.7109375" style="18" customWidth="1"/>
    <col min="10713" max="10713" width="9.85546875" style="18" customWidth="1"/>
    <col min="10714" max="10714" width="10.85546875" style="18" customWidth="1"/>
    <col min="10715" max="10715" width="32.42578125" style="18" bestFit="1" customWidth="1"/>
    <col min="10716" max="10725" width="16" style="18" customWidth="1"/>
    <col min="10726" max="10726" width="14.140625" style="18" bestFit="1" customWidth="1"/>
    <col min="10727" max="10727" width="13.42578125" style="18" bestFit="1" customWidth="1"/>
    <col min="10728" max="10728" width="15.42578125" style="18" bestFit="1" customWidth="1"/>
    <col min="10729" max="10729" width="13.42578125" style="18" bestFit="1" customWidth="1"/>
    <col min="10730" max="10730" width="14.7109375" style="18" customWidth="1"/>
    <col min="10731" max="10740" width="16" style="18" customWidth="1"/>
    <col min="10741" max="10741" width="13.85546875" style="18" customWidth="1"/>
    <col min="10742" max="10742" width="13.42578125" style="18" customWidth="1"/>
    <col min="10743" max="10743" width="12.7109375" style="18" customWidth="1"/>
    <col min="10744" max="10744" width="15.7109375" style="18" bestFit="1" customWidth="1"/>
    <col min="10745" max="10745" width="14.140625" style="18" customWidth="1"/>
    <col min="10746" max="10746" width="15.85546875" style="18" bestFit="1" customWidth="1"/>
    <col min="10747" max="10747" width="13.85546875" style="18" bestFit="1" customWidth="1"/>
    <col min="10748" max="10748" width="12.85546875" style="18" customWidth="1"/>
    <col min="10749" max="10749" width="16" style="18" customWidth="1"/>
    <col min="10750" max="10750" width="11.42578125" style="18" bestFit="1" customWidth="1"/>
    <col min="10751" max="10751" width="14.85546875" style="18" bestFit="1" customWidth="1"/>
    <col min="10752" max="10752" width="13.85546875" style="18" bestFit="1" customWidth="1"/>
    <col min="10753" max="10753" width="13.85546875" style="18" customWidth="1"/>
    <col min="10754" max="10754" width="13.85546875" style="18" bestFit="1" customWidth="1"/>
    <col min="10755" max="10755" width="16" style="18" customWidth="1"/>
    <col min="10756" max="10756" width="13" style="18" customWidth="1"/>
    <col min="10757" max="10757" width="13.42578125" style="18" bestFit="1" customWidth="1"/>
    <col min="10758" max="10758" width="10.7109375" style="18" bestFit="1" customWidth="1"/>
    <col min="10759" max="10759" width="12" style="18" bestFit="1" customWidth="1"/>
    <col min="10760" max="10760" width="14.7109375" style="18" bestFit="1" customWidth="1"/>
    <col min="10761" max="10761" width="15.28515625" style="18" customWidth="1"/>
    <col min="10762" max="10762" width="12.28515625" style="18" customWidth="1"/>
    <col min="10763" max="10763" width="8" style="18" bestFit="1" customWidth="1"/>
    <col min="10764" max="10765" width="13" style="18" bestFit="1" customWidth="1"/>
    <col min="10766" max="10766" width="8.85546875" style="18" bestFit="1" customWidth="1"/>
    <col min="10767" max="10767" width="16" style="18" customWidth="1"/>
    <col min="10768" max="10768" width="11.28515625" style="18" customWidth="1"/>
    <col min="10769" max="10769" width="13" style="18" bestFit="1" customWidth="1"/>
    <col min="10770" max="10770" width="14.42578125" style="18" customWidth="1"/>
    <col min="10771" max="10771" width="13" style="18" bestFit="1" customWidth="1"/>
    <col min="10772" max="10772" width="16" style="18" customWidth="1"/>
    <col min="10773" max="10773" width="11" style="18" bestFit="1" customWidth="1"/>
    <col min="10774" max="10774" width="12.140625" style="18" bestFit="1" customWidth="1"/>
    <col min="10775" max="10775" width="13.7109375" style="18" bestFit="1" customWidth="1"/>
    <col min="10776" max="10965" width="10.7109375" style="18"/>
    <col min="10966" max="10966" width="3.140625" style="18" bestFit="1" customWidth="1"/>
    <col min="10967" max="10967" width="17" style="18" bestFit="1" customWidth="1"/>
    <col min="10968" max="10968" width="17.7109375" style="18" customWidth="1"/>
    <col min="10969" max="10969" width="9.85546875" style="18" customWidth="1"/>
    <col min="10970" max="10970" width="10.85546875" style="18" customWidth="1"/>
    <col min="10971" max="10971" width="32.42578125" style="18" bestFit="1" customWidth="1"/>
    <col min="10972" max="10981" width="16" style="18" customWidth="1"/>
    <col min="10982" max="10982" width="14.140625" style="18" bestFit="1" customWidth="1"/>
    <col min="10983" max="10983" width="13.42578125" style="18" bestFit="1" customWidth="1"/>
    <col min="10984" max="10984" width="15.42578125" style="18" bestFit="1" customWidth="1"/>
    <col min="10985" max="10985" width="13.42578125" style="18" bestFit="1" customWidth="1"/>
    <col min="10986" max="10986" width="14.7109375" style="18" customWidth="1"/>
    <col min="10987" max="10996" width="16" style="18" customWidth="1"/>
    <col min="10997" max="10997" width="13.85546875" style="18" customWidth="1"/>
    <col min="10998" max="10998" width="13.42578125" style="18" customWidth="1"/>
    <col min="10999" max="10999" width="12.7109375" style="18" customWidth="1"/>
    <col min="11000" max="11000" width="15.7109375" style="18" bestFit="1" customWidth="1"/>
    <col min="11001" max="11001" width="14.140625" style="18" customWidth="1"/>
    <col min="11002" max="11002" width="15.85546875" style="18" bestFit="1" customWidth="1"/>
    <col min="11003" max="11003" width="13.85546875" style="18" bestFit="1" customWidth="1"/>
    <col min="11004" max="11004" width="12.85546875" style="18" customWidth="1"/>
    <col min="11005" max="11005" width="16" style="18" customWidth="1"/>
    <col min="11006" max="11006" width="11.42578125" style="18" bestFit="1" customWidth="1"/>
    <col min="11007" max="11007" width="14.85546875" style="18" bestFit="1" customWidth="1"/>
    <col min="11008" max="11008" width="13.85546875" style="18" bestFit="1" customWidth="1"/>
    <col min="11009" max="11009" width="13.85546875" style="18" customWidth="1"/>
    <col min="11010" max="11010" width="13.85546875" style="18" bestFit="1" customWidth="1"/>
    <col min="11011" max="11011" width="16" style="18" customWidth="1"/>
    <col min="11012" max="11012" width="13" style="18" customWidth="1"/>
    <col min="11013" max="11013" width="13.42578125" style="18" bestFit="1" customWidth="1"/>
    <col min="11014" max="11014" width="10.7109375" style="18" bestFit="1" customWidth="1"/>
    <col min="11015" max="11015" width="12" style="18" bestFit="1" customWidth="1"/>
    <col min="11016" max="11016" width="14.7109375" style="18" bestFit="1" customWidth="1"/>
    <col min="11017" max="11017" width="15.28515625" style="18" customWidth="1"/>
    <col min="11018" max="11018" width="12.28515625" style="18" customWidth="1"/>
    <col min="11019" max="11019" width="8" style="18" bestFit="1" customWidth="1"/>
    <col min="11020" max="11021" width="13" style="18" bestFit="1" customWidth="1"/>
    <col min="11022" max="11022" width="8.85546875" style="18" bestFit="1" customWidth="1"/>
    <col min="11023" max="11023" width="16" style="18" customWidth="1"/>
    <col min="11024" max="11024" width="11.28515625" style="18" customWidth="1"/>
    <col min="11025" max="11025" width="13" style="18" bestFit="1" customWidth="1"/>
    <col min="11026" max="11026" width="14.42578125" style="18" customWidth="1"/>
    <col min="11027" max="11027" width="13" style="18" bestFit="1" customWidth="1"/>
    <col min="11028" max="11028" width="16" style="18" customWidth="1"/>
    <col min="11029" max="11029" width="11" style="18" bestFit="1" customWidth="1"/>
    <col min="11030" max="11030" width="12.140625" style="18" bestFit="1" customWidth="1"/>
    <col min="11031" max="11031" width="13.7109375" style="18" bestFit="1" customWidth="1"/>
    <col min="11032" max="11221" width="10.7109375" style="18"/>
    <col min="11222" max="11222" width="3.140625" style="18" bestFit="1" customWidth="1"/>
    <col min="11223" max="11223" width="17" style="18" bestFit="1" customWidth="1"/>
    <col min="11224" max="11224" width="17.7109375" style="18" customWidth="1"/>
    <col min="11225" max="11225" width="9.85546875" style="18" customWidth="1"/>
    <col min="11226" max="11226" width="10.85546875" style="18" customWidth="1"/>
    <col min="11227" max="11227" width="32.42578125" style="18" bestFit="1" customWidth="1"/>
    <col min="11228" max="11237" width="16" style="18" customWidth="1"/>
    <col min="11238" max="11238" width="14.140625" style="18" bestFit="1" customWidth="1"/>
    <col min="11239" max="11239" width="13.42578125" style="18" bestFit="1" customWidth="1"/>
    <col min="11240" max="11240" width="15.42578125" style="18" bestFit="1" customWidth="1"/>
    <col min="11241" max="11241" width="13.42578125" style="18" bestFit="1" customWidth="1"/>
    <col min="11242" max="11242" width="14.7109375" style="18" customWidth="1"/>
    <col min="11243" max="11252" width="16" style="18" customWidth="1"/>
    <col min="11253" max="11253" width="13.85546875" style="18" customWidth="1"/>
    <col min="11254" max="11254" width="13.42578125" style="18" customWidth="1"/>
    <col min="11255" max="11255" width="12.7109375" style="18" customWidth="1"/>
    <col min="11256" max="11256" width="15.7109375" style="18" bestFit="1" customWidth="1"/>
    <col min="11257" max="11257" width="14.140625" style="18" customWidth="1"/>
    <col min="11258" max="11258" width="15.85546875" style="18" bestFit="1" customWidth="1"/>
    <col min="11259" max="11259" width="13.85546875" style="18" bestFit="1" customWidth="1"/>
    <col min="11260" max="11260" width="12.85546875" style="18" customWidth="1"/>
    <col min="11261" max="11261" width="16" style="18" customWidth="1"/>
    <col min="11262" max="11262" width="11.42578125" style="18" bestFit="1" customWidth="1"/>
    <col min="11263" max="11263" width="14.85546875" style="18" bestFit="1" customWidth="1"/>
    <col min="11264" max="11264" width="13.85546875" style="18" bestFit="1" customWidth="1"/>
    <col min="11265" max="11265" width="13.85546875" style="18" customWidth="1"/>
    <col min="11266" max="11266" width="13.85546875" style="18" bestFit="1" customWidth="1"/>
    <col min="11267" max="11267" width="16" style="18" customWidth="1"/>
    <col min="11268" max="11268" width="13" style="18" customWidth="1"/>
    <col min="11269" max="11269" width="13.42578125" style="18" bestFit="1" customWidth="1"/>
    <col min="11270" max="11270" width="10.7109375" style="18" bestFit="1" customWidth="1"/>
    <col min="11271" max="11271" width="12" style="18" bestFit="1" customWidth="1"/>
    <col min="11272" max="11272" width="14.7109375" style="18" bestFit="1" customWidth="1"/>
    <col min="11273" max="11273" width="15.28515625" style="18" customWidth="1"/>
    <col min="11274" max="11274" width="12.28515625" style="18" customWidth="1"/>
    <col min="11275" max="11275" width="8" style="18" bestFit="1" customWidth="1"/>
    <col min="11276" max="11277" width="13" style="18" bestFit="1" customWidth="1"/>
    <col min="11278" max="11278" width="8.85546875" style="18" bestFit="1" customWidth="1"/>
    <col min="11279" max="11279" width="16" style="18" customWidth="1"/>
    <col min="11280" max="11280" width="11.28515625" style="18" customWidth="1"/>
    <col min="11281" max="11281" width="13" style="18" bestFit="1" customWidth="1"/>
    <col min="11282" max="11282" width="14.42578125" style="18" customWidth="1"/>
    <col min="11283" max="11283" width="13" style="18" bestFit="1" customWidth="1"/>
    <col min="11284" max="11284" width="16" style="18" customWidth="1"/>
    <col min="11285" max="11285" width="11" style="18" bestFit="1" customWidth="1"/>
    <col min="11286" max="11286" width="12.140625" style="18" bestFit="1" customWidth="1"/>
    <col min="11287" max="11287" width="13.7109375" style="18" bestFit="1" customWidth="1"/>
    <col min="11288" max="11477" width="10.7109375" style="18"/>
    <col min="11478" max="11478" width="3.140625" style="18" bestFit="1" customWidth="1"/>
    <col min="11479" max="11479" width="17" style="18" bestFit="1" customWidth="1"/>
    <col min="11480" max="11480" width="17.7109375" style="18" customWidth="1"/>
    <col min="11481" max="11481" width="9.85546875" style="18" customWidth="1"/>
    <col min="11482" max="11482" width="10.85546875" style="18" customWidth="1"/>
    <col min="11483" max="11483" width="32.42578125" style="18" bestFit="1" customWidth="1"/>
    <col min="11484" max="11493" width="16" style="18" customWidth="1"/>
    <col min="11494" max="11494" width="14.140625" style="18" bestFit="1" customWidth="1"/>
    <col min="11495" max="11495" width="13.42578125" style="18" bestFit="1" customWidth="1"/>
    <col min="11496" max="11496" width="15.42578125" style="18" bestFit="1" customWidth="1"/>
    <col min="11497" max="11497" width="13.42578125" style="18" bestFit="1" customWidth="1"/>
    <col min="11498" max="11498" width="14.7109375" style="18" customWidth="1"/>
    <col min="11499" max="11508" width="16" style="18" customWidth="1"/>
    <col min="11509" max="11509" width="13.85546875" style="18" customWidth="1"/>
    <col min="11510" max="11510" width="13.42578125" style="18" customWidth="1"/>
    <col min="11511" max="11511" width="12.7109375" style="18" customWidth="1"/>
    <col min="11512" max="11512" width="15.7109375" style="18" bestFit="1" customWidth="1"/>
    <col min="11513" max="11513" width="14.140625" style="18" customWidth="1"/>
    <col min="11514" max="11514" width="15.85546875" style="18" bestFit="1" customWidth="1"/>
    <col min="11515" max="11515" width="13.85546875" style="18" bestFit="1" customWidth="1"/>
    <col min="11516" max="11516" width="12.85546875" style="18" customWidth="1"/>
    <col min="11517" max="11517" width="16" style="18" customWidth="1"/>
    <col min="11518" max="11518" width="11.42578125" style="18" bestFit="1" customWidth="1"/>
    <col min="11519" max="11519" width="14.85546875" style="18" bestFit="1" customWidth="1"/>
    <col min="11520" max="11520" width="13.85546875" style="18" bestFit="1" customWidth="1"/>
    <col min="11521" max="11521" width="13.85546875" style="18" customWidth="1"/>
    <col min="11522" max="11522" width="13.85546875" style="18" bestFit="1" customWidth="1"/>
    <col min="11523" max="11523" width="16" style="18" customWidth="1"/>
    <col min="11524" max="11524" width="13" style="18" customWidth="1"/>
    <col min="11525" max="11525" width="13.42578125" style="18" bestFit="1" customWidth="1"/>
    <col min="11526" max="11526" width="10.7109375" style="18" bestFit="1" customWidth="1"/>
    <col min="11527" max="11527" width="12" style="18" bestFit="1" customWidth="1"/>
    <col min="11528" max="11528" width="14.7109375" style="18" bestFit="1" customWidth="1"/>
    <col min="11529" max="11529" width="15.28515625" style="18" customWidth="1"/>
    <col min="11530" max="11530" width="12.28515625" style="18" customWidth="1"/>
    <col min="11531" max="11531" width="8" style="18" bestFit="1" customWidth="1"/>
    <col min="11532" max="11533" width="13" style="18" bestFit="1" customWidth="1"/>
    <col min="11534" max="11534" width="8.85546875" style="18" bestFit="1" customWidth="1"/>
    <col min="11535" max="11535" width="16" style="18" customWidth="1"/>
    <col min="11536" max="11536" width="11.28515625" style="18" customWidth="1"/>
    <col min="11537" max="11537" width="13" style="18" bestFit="1" customWidth="1"/>
    <col min="11538" max="11538" width="14.42578125" style="18" customWidth="1"/>
    <col min="11539" max="11539" width="13" style="18" bestFit="1" customWidth="1"/>
    <col min="11540" max="11540" width="16" style="18" customWidth="1"/>
    <col min="11541" max="11541" width="11" style="18" bestFit="1" customWidth="1"/>
    <col min="11542" max="11542" width="12.140625" style="18" bestFit="1" customWidth="1"/>
    <col min="11543" max="11543" width="13.7109375" style="18" bestFit="1" customWidth="1"/>
    <col min="11544" max="11733" width="10.7109375" style="18"/>
    <col min="11734" max="11734" width="3.140625" style="18" bestFit="1" customWidth="1"/>
    <col min="11735" max="11735" width="17" style="18" bestFit="1" customWidth="1"/>
    <col min="11736" max="11736" width="17.7109375" style="18" customWidth="1"/>
    <col min="11737" max="11737" width="9.85546875" style="18" customWidth="1"/>
    <col min="11738" max="11738" width="10.85546875" style="18" customWidth="1"/>
    <col min="11739" max="11739" width="32.42578125" style="18" bestFit="1" customWidth="1"/>
    <col min="11740" max="11749" width="16" style="18" customWidth="1"/>
    <col min="11750" max="11750" width="14.140625" style="18" bestFit="1" customWidth="1"/>
    <col min="11751" max="11751" width="13.42578125" style="18" bestFit="1" customWidth="1"/>
    <col min="11752" max="11752" width="15.42578125" style="18" bestFit="1" customWidth="1"/>
    <col min="11753" max="11753" width="13.42578125" style="18" bestFit="1" customWidth="1"/>
    <col min="11754" max="11754" width="14.7109375" style="18" customWidth="1"/>
    <col min="11755" max="11764" width="16" style="18" customWidth="1"/>
    <col min="11765" max="11765" width="13.85546875" style="18" customWidth="1"/>
    <col min="11766" max="11766" width="13.42578125" style="18" customWidth="1"/>
    <col min="11767" max="11767" width="12.7109375" style="18" customWidth="1"/>
    <col min="11768" max="11768" width="15.7109375" style="18" bestFit="1" customWidth="1"/>
    <col min="11769" max="11769" width="14.140625" style="18" customWidth="1"/>
    <col min="11770" max="11770" width="15.85546875" style="18" bestFit="1" customWidth="1"/>
    <col min="11771" max="11771" width="13.85546875" style="18" bestFit="1" customWidth="1"/>
    <col min="11772" max="11772" width="12.85546875" style="18" customWidth="1"/>
    <col min="11773" max="11773" width="16" style="18" customWidth="1"/>
    <col min="11774" max="11774" width="11.42578125" style="18" bestFit="1" customWidth="1"/>
    <col min="11775" max="11775" width="14.85546875" style="18" bestFit="1" customWidth="1"/>
    <col min="11776" max="11776" width="13.85546875" style="18" bestFit="1" customWidth="1"/>
    <col min="11777" max="11777" width="13.85546875" style="18" customWidth="1"/>
    <col min="11778" max="11778" width="13.85546875" style="18" bestFit="1" customWidth="1"/>
    <col min="11779" max="11779" width="16" style="18" customWidth="1"/>
    <col min="11780" max="11780" width="13" style="18" customWidth="1"/>
    <col min="11781" max="11781" width="13.42578125" style="18" bestFit="1" customWidth="1"/>
    <col min="11782" max="11782" width="10.7109375" style="18" bestFit="1" customWidth="1"/>
    <col min="11783" max="11783" width="12" style="18" bestFit="1" customWidth="1"/>
    <col min="11784" max="11784" width="14.7109375" style="18" bestFit="1" customWidth="1"/>
    <col min="11785" max="11785" width="15.28515625" style="18" customWidth="1"/>
    <col min="11786" max="11786" width="12.28515625" style="18" customWidth="1"/>
    <col min="11787" max="11787" width="8" style="18" bestFit="1" customWidth="1"/>
    <col min="11788" max="11789" width="13" style="18" bestFit="1" customWidth="1"/>
    <col min="11790" max="11790" width="8.85546875" style="18" bestFit="1" customWidth="1"/>
    <col min="11791" max="11791" width="16" style="18" customWidth="1"/>
    <col min="11792" max="11792" width="11.28515625" style="18" customWidth="1"/>
    <col min="11793" max="11793" width="13" style="18" bestFit="1" customWidth="1"/>
    <col min="11794" max="11794" width="14.42578125" style="18" customWidth="1"/>
    <col min="11795" max="11795" width="13" style="18" bestFit="1" customWidth="1"/>
    <col min="11796" max="11796" width="16" style="18" customWidth="1"/>
    <col min="11797" max="11797" width="11" style="18" bestFit="1" customWidth="1"/>
    <col min="11798" max="11798" width="12.140625" style="18" bestFit="1" customWidth="1"/>
    <col min="11799" max="11799" width="13.7109375" style="18" bestFit="1" customWidth="1"/>
    <col min="11800" max="11989" width="10.7109375" style="18"/>
    <col min="11990" max="11990" width="3.140625" style="18" bestFit="1" customWidth="1"/>
    <col min="11991" max="11991" width="17" style="18" bestFit="1" customWidth="1"/>
    <col min="11992" max="11992" width="17.7109375" style="18" customWidth="1"/>
    <col min="11993" max="11993" width="9.85546875" style="18" customWidth="1"/>
    <col min="11994" max="11994" width="10.85546875" style="18" customWidth="1"/>
    <col min="11995" max="11995" width="32.42578125" style="18" bestFit="1" customWidth="1"/>
    <col min="11996" max="12005" width="16" style="18" customWidth="1"/>
    <col min="12006" max="12006" width="14.140625" style="18" bestFit="1" customWidth="1"/>
    <col min="12007" max="12007" width="13.42578125" style="18" bestFit="1" customWidth="1"/>
    <col min="12008" max="12008" width="15.42578125" style="18" bestFit="1" customWidth="1"/>
    <col min="12009" max="12009" width="13.42578125" style="18" bestFit="1" customWidth="1"/>
    <col min="12010" max="12010" width="14.7109375" style="18" customWidth="1"/>
    <col min="12011" max="12020" width="16" style="18" customWidth="1"/>
    <col min="12021" max="12021" width="13.85546875" style="18" customWidth="1"/>
    <col min="12022" max="12022" width="13.42578125" style="18" customWidth="1"/>
    <col min="12023" max="12023" width="12.7109375" style="18" customWidth="1"/>
    <col min="12024" max="12024" width="15.7109375" style="18" bestFit="1" customWidth="1"/>
    <col min="12025" max="12025" width="14.140625" style="18" customWidth="1"/>
    <col min="12026" max="12026" width="15.85546875" style="18" bestFit="1" customWidth="1"/>
    <col min="12027" max="12027" width="13.85546875" style="18" bestFit="1" customWidth="1"/>
    <col min="12028" max="12028" width="12.85546875" style="18" customWidth="1"/>
    <col min="12029" max="12029" width="16" style="18" customWidth="1"/>
    <col min="12030" max="12030" width="11.42578125" style="18" bestFit="1" customWidth="1"/>
    <col min="12031" max="12031" width="14.85546875" style="18" bestFit="1" customWidth="1"/>
    <col min="12032" max="12032" width="13.85546875" style="18" bestFit="1" customWidth="1"/>
    <col min="12033" max="12033" width="13.85546875" style="18" customWidth="1"/>
    <col min="12034" max="12034" width="13.85546875" style="18" bestFit="1" customWidth="1"/>
    <col min="12035" max="12035" width="16" style="18" customWidth="1"/>
    <col min="12036" max="12036" width="13" style="18" customWidth="1"/>
    <col min="12037" max="12037" width="13.42578125" style="18" bestFit="1" customWidth="1"/>
    <col min="12038" max="12038" width="10.7109375" style="18" bestFit="1" customWidth="1"/>
    <col min="12039" max="12039" width="12" style="18" bestFit="1" customWidth="1"/>
    <col min="12040" max="12040" width="14.7109375" style="18" bestFit="1" customWidth="1"/>
    <col min="12041" max="12041" width="15.28515625" style="18" customWidth="1"/>
    <col min="12042" max="12042" width="12.28515625" style="18" customWidth="1"/>
    <col min="12043" max="12043" width="8" style="18" bestFit="1" customWidth="1"/>
    <col min="12044" max="12045" width="13" style="18" bestFit="1" customWidth="1"/>
    <col min="12046" max="12046" width="8.85546875" style="18" bestFit="1" customWidth="1"/>
    <col min="12047" max="12047" width="16" style="18" customWidth="1"/>
    <col min="12048" max="12048" width="11.28515625" style="18" customWidth="1"/>
    <col min="12049" max="12049" width="13" style="18" bestFit="1" customWidth="1"/>
    <col min="12050" max="12050" width="14.42578125" style="18" customWidth="1"/>
    <col min="12051" max="12051" width="13" style="18" bestFit="1" customWidth="1"/>
    <col min="12052" max="12052" width="16" style="18" customWidth="1"/>
    <col min="12053" max="12053" width="11" style="18" bestFit="1" customWidth="1"/>
    <col min="12054" max="12054" width="12.140625" style="18" bestFit="1" customWidth="1"/>
    <col min="12055" max="12055" width="13.7109375" style="18" bestFit="1" customWidth="1"/>
    <col min="12056" max="12245" width="10.7109375" style="18"/>
    <col min="12246" max="12246" width="3.140625" style="18" bestFit="1" customWidth="1"/>
    <col min="12247" max="12247" width="17" style="18" bestFit="1" customWidth="1"/>
    <col min="12248" max="12248" width="17.7109375" style="18" customWidth="1"/>
    <col min="12249" max="12249" width="9.85546875" style="18" customWidth="1"/>
    <col min="12250" max="12250" width="10.85546875" style="18" customWidth="1"/>
    <col min="12251" max="12251" width="32.42578125" style="18" bestFit="1" customWidth="1"/>
    <col min="12252" max="12261" width="16" style="18" customWidth="1"/>
    <col min="12262" max="12262" width="14.140625" style="18" bestFit="1" customWidth="1"/>
    <col min="12263" max="12263" width="13.42578125" style="18" bestFit="1" customWidth="1"/>
    <col min="12264" max="12264" width="15.42578125" style="18" bestFit="1" customWidth="1"/>
    <col min="12265" max="12265" width="13.42578125" style="18" bestFit="1" customWidth="1"/>
    <col min="12266" max="12266" width="14.7109375" style="18" customWidth="1"/>
    <col min="12267" max="12276" width="16" style="18" customWidth="1"/>
    <col min="12277" max="12277" width="13.85546875" style="18" customWidth="1"/>
    <col min="12278" max="12278" width="13.42578125" style="18" customWidth="1"/>
    <col min="12279" max="12279" width="12.7109375" style="18" customWidth="1"/>
    <col min="12280" max="12280" width="15.7109375" style="18" bestFit="1" customWidth="1"/>
    <col min="12281" max="12281" width="14.140625" style="18" customWidth="1"/>
    <col min="12282" max="12282" width="15.85546875" style="18" bestFit="1" customWidth="1"/>
    <col min="12283" max="12283" width="13.85546875" style="18" bestFit="1" customWidth="1"/>
    <col min="12284" max="12284" width="12.85546875" style="18" customWidth="1"/>
    <col min="12285" max="12285" width="16" style="18" customWidth="1"/>
    <col min="12286" max="12286" width="11.42578125" style="18" bestFit="1" customWidth="1"/>
    <col min="12287" max="12287" width="14.85546875" style="18" bestFit="1" customWidth="1"/>
    <col min="12288" max="12288" width="13.85546875" style="18" bestFit="1" customWidth="1"/>
    <col min="12289" max="12289" width="13.85546875" style="18" customWidth="1"/>
    <col min="12290" max="12290" width="13.85546875" style="18" bestFit="1" customWidth="1"/>
    <col min="12291" max="12291" width="16" style="18" customWidth="1"/>
    <col min="12292" max="12292" width="13" style="18" customWidth="1"/>
    <col min="12293" max="12293" width="13.42578125" style="18" bestFit="1" customWidth="1"/>
    <col min="12294" max="12294" width="10.7109375" style="18" bestFit="1" customWidth="1"/>
    <col min="12295" max="12295" width="12" style="18" bestFit="1" customWidth="1"/>
    <col min="12296" max="12296" width="14.7109375" style="18" bestFit="1" customWidth="1"/>
    <col min="12297" max="12297" width="15.28515625" style="18" customWidth="1"/>
    <col min="12298" max="12298" width="12.28515625" style="18" customWidth="1"/>
    <col min="12299" max="12299" width="8" style="18" bestFit="1" customWidth="1"/>
    <col min="12300" max="12301" width="13" style="18" bestFit="1" customWidth="1"/>
    <col min="12302" max="12302" width="8.85546875" style="18" bestFit="1" customWidth="1"/>
    <col min="12303" max="12303" width="16" style="18" customWidth="1"/>
    <col min="12304" max="12304" width="11.28515625" style="18" customWidth="1"/>
    <col min="12305" max="12305" width="13" style="18" bestFit="1" customWidth="1"/>
    <col min="12306" max="12306" width="14.42578125" style="18" customWidth="1"/>
    <col min="12307" max="12307" width="13" style="18" bestFit="1" customWidth="1"/>
    <col min="12308" max="12308" width="16" style="18" customWidth="1"/>
    <col min="12309" max="12309" width="11" style="18" bestFit="1" customWidth="1"/>
    <col min="12310" max="12310" width="12.140625" style="18" bestFit="1" customWidth="1"/>
    <col min="12311" max="12311" width="13.7109375" style="18" bestFit="1" customWidth="1"/>
    <col min="12312" max="12501" width="10.7109375" style="18"/>
    <col min="12502" max="12502" width="3.140625" style="18" bestFit="1" customWidth="1"/>
    <col min="12503" max="12503" width="17" style="18" bestFit="1" customWidth="1"/>
    <col min="12504" max="12504" width="17.7109375" style="18" customWidth="1"/>
    <col min="12505" max="12505" width="9.85546875" style="18" customWidth="1"/>
    <col min="12506" max="12506" width="10.85546875" style="18" customWidth="1"/>
    <col min="12507" max="12507" width="32.42578125" style="18" bestFit="1" customWidth="1"/>
    <col min="12508" max="12517" width="16" style="18" customWidth="1"/>
    <col min="12518" max="12518" width="14.140625" style="18" bestFit="1" customWidth="1"/>
    <col min="12519" max="12519" width="13.42578125" style="18" bestFit="1" customWidth="1"/>
    <col min="12520" max="12520" width="15.42578125" style="18" bestFit="1" customWidth="1"/>
    <col min="12521" max="12521" width="13.42578125" style="18" bestFit="1" customWidth="1"/>
    <col min="12522" max="12522" width="14.7109375" style="18" customWidth="1"/>
    <col min="12523" max="12532" width="16" style="18" customWidth="1"/>
    <col min="12533" max="12533" width="13.85546875" style="18" customWidth="1"/>
    <col min="12534" max="12534" width="13.42578125" style="18" customWidth="1"/>
    <col min="12535" max="12535" width="12.7109375" style="18" customWidth="1"/>
    <col min="12536" max="12536" width="15.7109375" style="18" bestFit="1" customWidth="1"/>
    <col min="12537" max="12537" width="14.140625" style="18" customWidth="1"/>
    <col min="12538" max="12538" width="15.85546875" style="18" bestFit="1" customWidth="1"/>
    <col min="12539" max="12539" width="13.85546875" style="18" bestFit="1" customWidth="1"/>
    <col min="12540" max="12540" width="12.85546875" style="18" customWidth="1"/>
    <col min="12541" max="12541" width="16" style="18" customWidth="1"/>
    <col min="12542" max="12542" width="11.42578125" style="18" bestFit="1" customWidth="1"/>
    <col min="12543" max="12543" width="14.85546875" style="18" bestFit="1" customWidth="1"/>
    <col min="12544" max="12544" width="13.85546875" style="18" bestFit="1" customWidth="1"/>
    <col min="12545" max="12545" width="13.85546875" style="18" customWidth="1"/>
    <col min="12546" max="12546" width="13.85546875" style="18" bestFit="1" customWidth="1"/>
    <col min="12547" max="12547" width="16" style="18" customWidth="1"/>
    <col min="12548" max="12548" width="13" style="18" customWidth="1"/>
    <col min="12549" max="12549" width="13.42578125" style="18" bestFit="1" customWidth="1"/>
    <col min="12550" max="12550" width="10.7109375" style="18" bestFit="1" customWidth="1"/>
    <col min="12551" max="12551" width="12" style="18" bestFit="1" customWidth="1"/>
    <col min="12552" max="12552" width="14.7109375" style="18" bestFit="1" customWidth="1"/>
    <col min="12553" max="12553" width="15.28515625" style="18" customWidth="1"/>
    <col min="12554" max="12554" width="12.28515625" style="18" customWidth="1"/>
    <col min="12555" max="12555" width="8" style="18" bestFit="1" customWidth="1"/>
    <col min="12556" max="12557" width="13" style="18" bestFit="1" customWidth="1"/>
    <col min="12558" max="12558" width="8.85546875" style="18" bestFit="1" customWidth="1"/>
    <col min="12559" max="12559" width="16" style="18" customWidth="1"/>
    <col min="12560" max="12560" width="11.28515625" style="18" customWidth="1"/>
    <col min="12561" max="12561" width="13" style="18" bestFit="1" customWidth="1"/>
    <col min="12562" max="12562" width="14.42578125" style="18" customWidth="1"/>
    <col min="12563" max="12563" width="13" style="18" bestFit="1" customWidth="1"/>
    <col min="12564" max="12564" width="16" style="18" customWidth="1"/>
    <col min="12565" max="12565" width="11" style="18" bestFit="1" customWidth="1"/>
    <col min="12566" max="12566" width="12.140625" style="18" bestFit="1" customWidth="1"/>
    <col min="12567" max="12567" width="13.7109375" style="18" bestFit="1" customWidth="1"/>
    <col min="12568" max="12757" width="10.7109375" style="18"/>
    <col min="12758" max="12758" width="3.140625" style="18" bestFit="1" customWidth="1"/>
    <col min="12759" max="12759" width="17" style="18" bestFit="1" customWidth="1"/>
    <col min="12760" max="12760" width="17.7109375" style="18" customWidth="1"/>
    <col min="12761" max="12761" width="9.85546875" style="18" customWidth="1"/>
    <col min="12762" max="12762" width="10.85546875" style="18" customWidth="1"/>
    <col min="12763" max="12763" width="32.42578125" style="18" bestFit="1" customWidth="1"/>
    <col min="12764" max="12773" width="16" style="18" customWidth="1"/>
    <col min="12774" max="12774" width="14.140625" style="18" bestFit="1" customWidth="1"/>
    <col min="12775" max="12775" width="13.42578125" style="18" bestFit="1" customWidth="1"/>
    <col min="12776" max="12776" width="15.42578125" style="18" bestFit="1" customWidth="1"/>
    <col min="12777" max="12777" width="13.42578125" style="18" bestFit="1" customWidth="1"/>
    <col min="12778" max="12778" width="14.7109375" style="18" customWidth="1"/>
    <col min="12779" max="12788" width="16" style="18" customWidth="1"/>
    <col min="12789" max="12789" width="13.85546875" style="18" customWidth="1"/>
    <col min="12790" max="12790" width="13.42578125" style="18" customWidth="1"/>
    <col min="12791" max="12791" width="12.7109375" style="18" customWidth="1"/>
    <col min="12792" max="12792" width="15.7109375" style="18" bestFit="1" customWidth="1"/>
    <col min="12793" max="12793" width="14.140625" style="18" customWidth="1"/>
    <col min="12794" max="12794" width="15.85546875" style="18" bestFit="1" customWidth="1"/>
    <col min="12795" max="12795" width="13.85546875" style="18" bestFit="1" customWidth="1"/>
    <col min="12796" max="12796" width="12.85546875" style="18" customWidth="1"/>
    <col min="12797" max="12797" width="16" style="18" customWidth="1"/>
    <col min="12798" max="12798" width="11.42578125" style="18" bestFit="1" customWidth="1"/>
    <col min="12799" max="12799" width="14.85546875" style="18" bestFit="1" customWidth="1"/>
    <col min="12800" max="12800" width="13.85546875" style="18" bestFit="1" customWidth="1"/>
    <col min="12801" max="12801" width="13.85546875" style="18" customWidth="1"/>
    <col min="12802" max="12802" width="13.85546875" style="18" bestFit="1" customWidth="1"/>
    <col min="12803" max="12803" width="16" style="18" customWidth="1"/>
    <col min="12804" max="12804" width="13" style="18" customWidth="1"/>
    <col min="12805" max="12805" width="13.42578125" style="18" bestFit="1" customWidth="1"/>
    <col min="12806" max="12806" width="10.7109375" style="18" bestFit="1" customWidth="1"/>
    <col min="12807" max="12807" width="12" style="18" bestFit="1" customWidth="1"/>
    <col min="12808" max="12808" width="14.7109375" style="18" bestFit="1" customWidth="1"/>
    <col min="12809" max="12809" width="15.28515625" style="18" customWidth="1"/>
    <col min="12810" max="12810" width="12.28515625" style="18" customWidth="1"/>
    <col min="12811" max="12811" width="8" style="18" bestFit="1" customWidth="1"/>
    <col min="12812" max="12813" width="13" style="18" bestFit="1" customWidth="1"/>
    <col min="12814" max="12814" width="8.85546875" style="18" bestFit="1" customWidth="1"/>
    <col min="12815" max="12815" width="16" style="18" customWidth="1"/>
    <col min="12816" max="12816" width="11.28515625" style="18" customWidth="1"/>
    <col min="12817" max="12817" width="13" style="18" bestFit="1" customWidth="1"/>
    <col min="12818" max="12818" width="14.42578125" style="18" customWidth="1"/>
    <col min="12819" max="12819" width="13" style="18" bestFit="1" customWidth="1"/>
    <col min="12820" max="12820" width="16" style="18" customWidth="1"/>
    <col min="12821" max="12821" width="11" style="18" bestFit="1" customWidth="1"/>
    <col min="12822" max="12822" width="12.140625" style="18" bestFit="1" customWidth="1"/>
    <col min="12823" max="12823" width="13.7109375" style="18" bestFit="1" customWidth="1"/>
    <col min="12824" max="13013" width="10.7109375" style="18"/>
    <col min="13014" max="13014" width="3.140625" style="18" bestFit="1" customWidth="1"/>
    <col min="13015" max="13015" width="17" style="18" bestFit="1" customWidth="1"/>
    <col min="13016" max="13016" width="17.7109375" style="18" customWidth="1"/>
    <col min="13017" max="13017" width="9.85546875" style="18" customWidth="1"/>
    <col min="13018" max="13018" width="10.85546875" style="18" customWidth="1"/>
    <col min="13019" max="13019" width="32.42578125" style="18" bestFit="1" customWidth="1"/>
    <col min="13020" max="13029" width="16" style="18" customWidth="1"/>
    <col min="13030" max="13030" width="14.140625" style="18" bestFit="1" customWidth="1"/>
    <col min="13031" max="13031" width="13.42578125" style="18" bestFit="1" customWidth="1"/>
    <col min="13032" max="13032" width="15.42578125" style="18" bestFit="1" customWidth="1"/>
    <col min="13033" max="13033" width="13.42578125" style="18" bestFit="1" customWidth="1"/>
    <col min="13034" max="13034" width="14.7109375" style="18" customWidth="1"/>
    <col min="13035" max="13044" width="16" style="18" customWidth="1"/>
    <col min="13045" max="13045" width="13.85546875" style="18" customWidth="1"/>
    <col min="13046" max="13046" width="13.42578125" style="18" customWidth="1"/>
    <col min="13047" max="13047" width="12.7109375" style="18" customWidth="1"/>
    <col min="13048" max="13048" width="15.7109375" style="18" bestFit="1" customWidth="1"/>
    <col min="13049" max="13049" width="14.140625" style="18" customWidth="1"/>
    <col min="13050" max="13050" width="15.85546875" style="18" bestFit="1" customWidth="1"/>
    <col min="13051" max="13051" width="13.85546875" style="18" bestFit="1" customWidth="1"/>
    <col min="13052" max="13052" width="12.85546875" style="18" customWidth="1"/>
    <col min="13053" max="13053" width="16" style="18" customWidth="1"/>
    <col min="13054" max="13054" width="11.42578125" style="18" bestFit="1" customWidth="1"/>
    <col min="13055" max="13055" width="14.85546875" style="18" bestFit="1" customWidth="1"/>
    <col min="13056" max="13056" width="13.85546875" style="18" bestFit="1" customWidth="1"/>
    <col min="13057" max="13057" width="13.85546875" style="18" customWidth="1"/>
    <col min="13058" max="13058" width="13.85546875" style="18" bestFit="1" customWidth="1"/>
    <col min="13059" max="13059" width="16" style="18" customWidth="1"/>
    <col min="13060" max="13060" width="13" style="18" customWidth="1"/>
    <col min="13061" max="13061" width="13.42578125" style="18" bestFit="1" customWidth="1"/>
    <col min="13062" max="13062" width="10.7109375" style="18" bestFit="1" customWidth="1"/>
    <col min="13063" max="13063" width="12" style="18" bestFit="1" customWidth="1"/>
    <col min="13064" max="13064" width="14.7109375" style="18" bestFit="1" customWidth="1"/>
    <col min="13065" max="13065" width="15.28515625" style="18" customWidth="1"/>
    <col min="13066" max="13066" width="12.28515625" style="18" customWidth="1"/>
    <col min="13067" max="13067" width="8" style="18" bestFit="1" customWidth="1"/>
    <col min="13068" max="13069" width="13" style="18" bestFit="1" customWidth="1"/>
    <col min="13070" max="13070" width="8.85546875" style="18" bestFit="1" customWidth="1"/>
    <col min="13071" max="13071" width="16" style="18" customWidth="1"/>
    <col min="13072" max="13072" width="11.28515625" style="18" customWidth="1"/>
    <col min="13073" max="13073" width="13" style="18" bestFit="1" customWidth="1"/>
    <col min="13074" max="13074" width="14.42578125" style="18" customWidth="1"/>
    <col min="13075" max="13075" width="13" style="18" bestFit="1" customWidth="1"/>
    <col min="13076" max="13076" width="16" style="18" customWidth="1"/>
    <col min="13077" max="13077" width="11" style="18" bestFit="1" customWidth="1"/>
    <col min="13078" max="13078" width="12.140625" style="18" bestFit="1" customWidth="1"/>
    <col min="13079" max="13079" width="13.7109375" style="18" bestFit="1" customWidth="1"/>
    <col min="13080" max="13269" width="10.7109375" style="18"/>
    <col min="13270" max="13270" width="3.140625" style="18" bestFit="1" customWidth="1"/>
    <col min="13271" max="13271" width="17" style="18" bestFit="1" customWidth="1"/>
    <col min="13272" max="13272" width="17.7109375" style="18" customWidth="1"/>
    <col min="13273" max="13273" width="9.85546875" style="18" customWidth="1"/>
    <col min="13274" max="13274" width="10.85546875" style="18" customWidth="1"/>
    <col min="13275" max="13275" width="32.42578125" style="18" bestFit="1" customWidth="1"/>
    <col min="13276" max="13285" width="16" style="18" customWidth="1"/>
    <col min="13286" max="13286" width="14.140625" style="18" bestFit="1" customWidth="1"/>
    <col min="13287" max="13287" width="13.42578125" style="18" bestFit="1" customWidth="1"/>
    <col min="13288" max="13288" width="15.42578125" style="18" bestFit="1" customWidth="1"/>
    <col min="13289" max="13289" width="13.42578125" style="18" bestFit="1" customWidth="1"/>
    <col min="13290" max="13290" width="14.7109375" style="18" customWidth="1"/>
    <col min="13291" max="13300" width="16" style="18" customWidth="1"/>
    <col min="13301" max="13301" width="13.85546875" style="18" customWidth="1"/>
    <col min="13302" max="13302" width="13.42578125" style="18" customWidth="1"/>
    <col min="13303" max="13303" width="12.7109375" style="18" customWidth="1"/>
    <col min="13304" max="13304" width="15.7109375" style="18" bestFit="1" customWidth="1"/>
    <col min="13305" max="13305" width="14.140625" style="18" customWidth="1"/>
    <col min="13306" max="13306" width="15.85546875" style="18" bestFit="1" customWidth="1"/>
    <col min="13307" max="13307" width="13.85546875" style="18" bestFit="1" customWidth="1"/>
    <col min="13308" max="13308" width="12.85546875" style="18" customWidth="1"/>
    <col min="13309" max="13309" width="16" style="18" customWidth="1"/>
    <col min="13310" max="13310" width="11.42578125" style="18" bestFit="1" customWidth="1"/>
    <col min="13311" max="13311" width="14.85546875" style="18" bestFit="1" customWidth="1"/>
    <col min="13312" max="13312" width="13.85546875" style="18" bestFit="1" customWidth="1"/>
    <col min="13313" max="13313" width="13.85546875" style="18" customWidth="1"/>
    <col min="13314" max="13314" width="13.85546875" style="18" bestFit="1" customWidth="1"/>
    <col min="13315" max="13315" width="16" style="18" customWidth="1"/>
    <col min="13316" max="13316" width="13" style="18" customWidth="1"/>
    <col min="13317" max="13317" width="13.42578125" style="18" bestFit="1" customWidth="1"/>
    <col min="13318" max="13318" width="10.7109375" style="18" bestFit="1" customWidth="1"/>
    <col min="13319" max="13319" width="12" style="18" bestFit="1" customWidth="1"/>
    <col min="13320" max="13320" width="14.7109375" style="18" bestFit="1" customWidth="1"/>
    <col min="13321" max="13321" width="15.28515625" style="18" customWidth="1"/>
    <col min="13322" max="13322" width="12.28515625" style="18" customWidth="1"/>
    <col min="13323" max="13323" width="8" style="18" bestFit="1" customWidth="1"/>
    <col min="13324" max="13325" width="13" style="18" bestFit="1" customWidth="1"/>
    <col min="13326" max="13326" width="8.85546875" style="18" bestFit="1" customWidth="1"/>
    <col min="13327" max="13327" width="16" style="18" customWidth="1"/>
    <col min="13328" max="13328" width="11.28515625" style="18" customWidth="1"/>
    <col min="13329" max="13329" width="13" style="18" bestFit="1" customWidth="1"/>
    <col min="13330" max="13330" width="14.42578125" style="18" customWidth="1"/>
    <col min="13331" max="13331" width="13" style="18" bestFit="1" customWidth="1"/>
    <col min="13332" max="13332" width="16" style="18" customWidth="1"/>
    <col min="13333" max="13333" width="11" style="18" bestFit="1" customWidth="1"/>
    <col min="13334" max="13334" width="12.140625" style="18" bestFit="1" customWidth="1"/>
    <col min="13335" max="13335" width="13.7109375" style="18" bestFit="1" customWidth="1"/>
    <col min="13336" max="13525" width="10.7109375" style="18"/>
    <col min="13526" max="13526" width="3.140625" style="18" bestFit="1" customWidth="1"/>
    <col min="13527" max="13527" width="17" style="18" bestFit="1" customWidth="1"/>
    <col min="13528" max="13528" width="17.7109375" style="18" customWidth="1"/>
    <col min="13529" max="13529" width="9.85546875" style="18" customWidth="1"/>
    <col min="13530" max="13530" width="10.85546875" style="18" customWidth="1"/>
    <col min="13531" max="13531" width="32.42578125" style="18" bestFit="1" customWidth="1"/>
    <col min="13532" max="13541" width="16" style="18" customWidth="1"/>
    <col min="13542" max="13542" width="14.140625" style="18" bestFit="1" customWidth="1"/>
    <col min="13543" max="13543" width="13.42578125" style="18" bestFit="1" customWidth="1"/>
    <col min="13544" max="13544" width="15.42578125" style="18" bestFit="1" customWidth="1"/>
    <col min="13545" max="13545" width="13.42578125" style="18" bestFit="1" customWidth="1"/>
    <col min="13546" max="13546" width="14.7109375" style="18" customWidth="1"/>
    <col min="13547" max="13556" width="16" style="18" customWidth="1"/>
    <col min="13557" max="13557" width="13.85546875" style="18" customWidth="1"/>
    <col min="13558" max="13558" width="13.42578125" style="18" customWidth="1"/>
    <col min="13559" max="13559" width="12.7109375" style="18" customWidth="1"/>
    <col min="13560" max="13560" width="15.7109375" style="18" bestFit="1" customWidth="1"/>
    <col min="13561" max="13561" width="14.140625" style="18" customWidth="1"/>
    <col min="13562" max="13562" width="15.85546875" style="18" bestFit="1" customWidth="1"/>
    <col min="13563" max="13563" width="13.85546875" style="18" bestFit="1" customWidth="1"/>
    <col min="13564" max="13564" width="12.85546875" style="18" customWidth="1"/>
    <col min="13565" max="13565" width="16" style="18" customWidth="1"/>
    <col min="13566" max="13566" width="11.42578125" style="18" bestFit="1" customWidth="1"/>
    <col min="13567" max="13567" width="14.85546875" style="18" bestFit="1" customWidth="1"/>
    <col min="13568" max="13568" width="13.85546875" style="18" bestFit="1" customWidth="1"/>
    <col min="13569" max="13569" width="13.85546875" style="18" customWidth="1"/>
    <col min="13570" max="13570" width="13.85546875" style="18" bestFit="1" customWidth="1"/>
    <col min="13571" max="13571" width="16" style="18" customWidth="1"/>
    <col min="13572" max="13572" width="13" style="18" customWidth="1"/>
    <col min="13573" max="13573" width="13.42578125" style="18" bestFit="1" customWidth="1"/>
    <col min="13574" max="13574" width="10.7109375" style="18" bestFit="1" customWidth="1"/>
    <col min="13575" max="13575" width="12" style="18" bestFit="1" customWidth="1"/>
    <col min="13576" max="13576" width="14.7109375" style="18" bestFit="1" customWidth="1"/>
    <col min="13577" max="13577" width="15.28515625" style="18" customWidth="1"/>
    <col min="13578" max="13578" width="12.28515625" style="18" customWidth="1"/>
    <col min="13579" max="13579" width="8" style="18" bestFit="1" customWidth="1"/>
    <col min="13580" max="13581" width="13" style="18" bestFit="1" customWidth="1"/>
    <col min="13582" max="13582" width="8.85546875" style="18" bestFit="1" customWidth="1"/>
    <col min="13583" max="13583" width="16" style="18" customWidth="1"/>
    <col min="13584" max="13584" width="11.28515625" style="18" customWidth="1"/>
    <col min="13585" max="13585" width="13" style="18" bestFit="1" customWidth="1"/>
    <col min="13586" max="13586" width="14.42578125" style="18" customWidth="1"/>
    <col min="13587" max="13587" width="13" style="18" bestFit="1" customWidth="1"/>
    <col min="13588" max="13588" width="16" style="18" customWidth="1"/>
    <col min="13589" max="13589" width="11" style="18" bestFit="1" customWidth="1"/>
    <col min="13590" max="13590" width="12.140625" style="18" bestFit="1" customWidth="1"/>
    <col min="13591" max="13591" width="13.7109375" style="18" bestFit="1" customWidth="1"/>
    <col min="13592" max="13781" width="10.7109375" style="18"/>
    <col min="13782" max="13782" width="3.140625" style="18" bestFit="1" customWidth="1"/>
    <col min="13783" max="13783" width="17" style="18" bestFit="1" customWidth="1"/>
    <col min="13784" max="13784" width="17.7109375" style="18" customWidth="1"/>
    <col min="13785" max="13785" width="9.85546875" style="18" customWidth="1"/>
    <col min="13786" max="13786" width="10.85546875" style="18" customWidth="1"/>
    <col min="13787" max="13787" width="32.42578125" style="18" bestFit="1" customWidth="1"/>
    <col min="13788" max="13797" width="16" style="18" customWidth="1"/>
    <col min="13798" max="13798" width="14.140625" style="18" bestFit="1" customWidth="1"/>
    <col min="13799" max="13799" width="13.42578125" style="18" bestFit="1" customWidth="1"/>
    <col min="13800" max="13800" width="15.42578125" style="18" bestFit="1" customWidth="1"/>
    <col min="13801" max="13801" width="13.42578125" style="18" bestFit="1" customWidth="1"/>
    <col min="13802" max="13802" width="14.7109375" style="18" customWidth="1"/>
    <col min="13803" max="13812" width="16" style="18" customWidth="1"/>
    <col min="13813" max="13813" width="13.85546875" style="18" customWidth="1"/>
    <col min="13814" max="13814" width="13.42578125" style="18" customWidth="1"/>
    <col min="13815" max="13815" width="12.7109375" style="18" customWidth="1"/>
    <col min="13816" max="13816" width="15.7109375" style="18" bestFit="1" customWidth="1"/>
    <col min="13817" max="13817" width="14.140625" style="18" customWidth="1"/>
    <col min="13818" max="13818" width="15.85546875" style="18" bestFit="1" customWidth="1"/>
    <col min="13819" max="13819" width="13.85546875" style="18" bestFit="1" customWidth="1"/>
    <col min="13820" max="13820" width="12.85546875" style="18" customWidth="1"/>
    <col min="13821" max="13821" width="16" style="18" customWidth="1"/>
    <col min="13822" max="13822" width="11.42578125" style="18" bestFit="1" customWidth="1"/>
    <col min="13823" max="13823" width="14.85546875" style="18" bestFit="1" customWidth="1"/>
    <col min="13824" max="13824" width="13.85546875" style="18" bestFit="1" customWidth="1"/>
    <col min="13825" max="13825" width="13.85546875" style="18" customWidth="1"/>
    <col min="13826" max="13826" width="13.85546875" style="18" bestFit="1" customWidth="1"/>
    <col min="13827" max="13827" width="16" style="18" customWidth="1"/>
    <col min="13828" max="13828" width="13" style="18" customWidth="1"/>
    <col min="13829" max="13829" width="13.42578125" style="18" bestFit="1" customWidth="1"/>
    <col min="13830" max="13830" width="10.7109375" style="18" bestFit="1" customWidth="1"/>
    <col min="13831" max="13831" width="12" style="18" bestFit="1" customWidth="1"/>
    <col min="13832" max="13832" width="14.7109375" style="18" bestFit="1" customWidth="1"/>
    <col min="13833" max="13833" width="15.28515625" style="18" customWidth="1"/>
    <col min="13834" max="13834" width="12.28515625" style="18" customWidth="1"/>
    <col min="13835" max="13835" width="8" style="18" bestFit="1" customWidth="1"/>
    <col min="13836" max="13837" width="13" style="18" bestFit="1" customWidth="1"/>
    <col min="13838" max="13838" width="8.85546875" style="18" bestFit="1" customWidth="1"/>
    <col min="13839" max="13839" width="16" style="18" customWidth="1"/>
    <col min="13840" max="13840" width="11.28515625" style="18" customWidth="1"/>
    <col min="13841" max="13841" width="13" style="18" bestFit="1" customWidth="1"/>
    <col min="13842" max="13842" width="14.42578125" style="18" customWidth="1"/>
    <col min="13843" max="13843" width="13" style="18" bestFit="1" customWidth="1"/>
    <col min="13844" max="13844" width="16" style="18" customWidth="1"/>
    <col min="13845" max="13845" width="11" style="18" bestFit="1" customWidth="1"/>
    <col min="13846" max="13846" width="12.140625" style="18" bestFit="1" customWidth="1"/>
    <col min="13847" max="13847" width="13.7109375" style="18" bestFit="1" customWidth="1"/>
    <col min="13848" max="14037" width="10.7109375" style="18"/>
    <col min="14038" max="14038" width="3.140625" style="18" bestFit="1" customWidth="1"/>
    <col min="14039" max="14039" width="17" style="18" bestFit="1" customWidth="1"/>
    <col min="14040" max="14040" width="17.7109375" style="18" customWidth="1"/>
    <col min="14041" max="14041" width="9.85546875" style="18" customWidth="1"/>
    <col min="14042" max="14042" width="10.85546875" style="18" customWidth="1"/>
    <col min="14043" max="14043" width="32.42578125" style="18" bestFit="1" customWidth="1"/>
    <col min="14044" max="14053" width="16" style="18" customWidth="1"/>
    <col min="14054" max="14054" width="14.140625" style="18" bestFit="1" customWidth="1"/>
    <col min="14055" max="14055" width="13.42578125" style="18" bestFit="1" customWidth="1"/>
    <col min="14056" max="14056" width="15.42578125" style="18" bestFit="1" customWidth="1"/>
    <col min="14057" max="14057" width="13.42578125" style="18" bestFit="1" customWidth="1"/>
    <col min="14058" max="14058" width="14.7109375" style="18" customWidth="1"/>
    <col min="14059" max="14068" width="16" style="18" customWidth="1"/>
    <col min="14069" max="14069" width="13.85546875" style="18" customWidth="1"/>
    <col min="14070" max="14070" width="13.42578125" style="18" customWidth="1"/>
    <col min="14071" max="14071" width="12.7109375" style="18" customWidth="1"/>
    <col min="14072" max="14072" width="15.7109375" style="18" bestFit="1" customWidth="1"/>
    <col min="14073" max="14073" width="14.140625" style="18" customWidth="1"/>
    <col min="14074" max="14074" width="15.85546875" style="18" bestFit="1" customWidth="1"/>
    <col min="14075" max="14075" width="13.85546875" style="18" bestFit="1" customWidth="1"/>
    <col min="14076" max="14076" width="12.85546875" style="18" customWidth="1"/>
    <col min="14077" max="14077" width="16" style="18" customWidth="1"/>
    <col min="14078" max="14078" width="11.42578125" style="18" bestFit="1" customWidth="1"/>
    <col min="14079" max="14079" width="14.85546875" style="18" bestFit="1" customWidth="1"/>
    <col min="14080" max="14080" width="13.85546875" style="18" bestFit="1" customWidth="1"/>
    <col min="14081" max="14081" width="13.85546875" style="18" customWidth="1"/>
    <col min="14082" max="14082" width="13.85546875" style="18" bestFit="1" customWidth="1"/>
    <col min="14083" max="14083" width="16" style="18" customWidth="1"/>
    <col min="14084" max="14084" width="13" style="18" customWidth="1"/>
    <col min="14085" max="14085" width="13.42578125" style="18" bestFit="1" customWidth="1"/>
    <col min="14086" max="14086" width="10.7109375" style="18" bestFit="1" customWidth="1"/>
    <col min="14087" max="14087" width="12" style="18" bestFit="1" customWidth="1"/>
    <col min="14088" max="14088" width="14.7109375" style="18" bestFit="1" customWidth="1"/>
    <col min="14089" max="14089" width="15.28515625" style="18" customWidth="1"/>
    <col min="14090" max="14090" width="12.28515625" style="18" customWidth="1"/>
    <col min="14091" max="14091" width="8" style="18" bestFit="1" customWidth="1"/>
    <col min="14092" max="14093" width="13" style="18" bestFit="1" customWidth="1"/>
    <col min="14094" max="14094" width="8.85546875" style="18" bestFit="1" customWidth="1"/>
    <col min="14095" max="14095" width="16" style="18" customWidth="1"/>
    <col min="14096" max="14096" width="11.28515625" style="18" customWidth="1"/>
    <col min="14097" max="14097" width="13" style="18" bestFit="1" customWidth="1"/>
    <col min="14098" max="14098" width="14.42578125" style="18" customWidth="1"/>
    <col min="14099" max="14099" width="13" style="18" bestFit="1" customWidth="1"/>
    <col min="14100" max="14100" width="16" style="18" customWidth="1"/>
    <col min="14101" max="14101" width="11" style="18" bestFit="1" customWidth="1"/>
    <col min="14102" max="14102" width="12.140625" style="18" bestFit="1" customWidth="1"/>
    <col min="14103" max="14103" width="13.7109375" style="18" bestFit="1" customWidth="1"/>
    <col min="14104" max="14293" width="10.7109375" style="18"/>
    <col min="14294" max="14294" width="3.140625" style="18" bestFit="1" customWidth="1"/>
    <col min="14295" max="14295" width="17" style="18" bestFit="1" customWidth="1"/>
    <col min="14296" max="14296" width="17.7109375" style="18" customWidth="1"/>
    <col min="14297" max="14297" width="9.85546875" style="18" customWidth="1"/>
    <col min="14298" max="14298" width="10.85546875" style="18" customWidth="1"/>
    <col min="14299" max="14299" width="32.42578125" style="18" bestFit="1" customWidth="1"/>
    <col min="14300" max="14309" width="16" style="18" customWidth="1"/>
    <col min="14310" max="14310" width="14.140625" style="18" bestFit="1" customWidth="1"/>
    <col min="14311" max="14311" width="13.42578125" style="18" bestFit="1" customWidth="1"/>
    <col min="14312" max="14312" width="15.42578125" style="18" bestFit="1" customWidth="1"/>
    <col min="14313" max="14313" width="13.42578125" style="18" bestFit="1" customWidth="1"/>
    <col min="14314" max="14314" width="14.7109375" style="18" customWidth="1"/>
    <col min="14315" max="14324" width="16" style="18" customWidth="1"/>
    <col min="14325" max="14325" width="13.85546875" style="18" customWidth="1"/>
    <col min="14326" max="14326" width="13.42578125" style="18" customWidth="1"/>
    <col min="14327" max="14327" width="12.7109375" style="18" customWidth="1"/>
    <col min="14328" max="14328" width="15.7109375" style="18" bestFit="1" customWidth="1"/>
    <col min="14329" max="14329" width="14.140625" style="18" customWidth="1"/>
    <col min="14330" max="14330" width="15.85546875" style="18" bestFit="1" customWidth="1"/>
    <col min="14331" max="14331" width="13.85546875" style="18" bestFit="1" customWidth="1"/>
    <col min="14332" max="14332" width="12.85546875" style="18" customWidth="1"/>
    <col min="14333" max="14333" width="16" style="18" customWidth="1"/>
    <col min="14334" max="14334" width="11.42578125" style="18" bestFit="1" customWidth="1"/>
    <col min="14335" max="14335" width="14.85546875" style="18" bestFit="1" customWidth="1"/>
    <col min="14336" max="14336" width="13.85546875" style="18" bestFit="1" customWidth="1"/>
    <col min="14337" max="14337" width="13.85546875" style="18" customWidth="1"/>
    <col min="14338" max="14338" width="13.85546875" style="18" bestFit="1" customWidth="1"/>
    <col min="14339" max="14339" width="16" style="18" customWidth="1"/>
    <col min="14340" max="14340" width="13" style="18" customWidth="1"/>
    <col min="14341" max="14341" width="13.42578125" style="18" bestFit="1" customWidth="1"/>
    <col min="14342" max="14342" width="10.7109375" style="18" bestFit="1" customWidth="1"/>
    <col min="14343" max="14343" width="12" style="18" bestFit="1" customWidth="1"/>
    <col min="14344" max="14344" width="14.7109375" style="18" bestFit="1" customWidth="1"/>
    <col min="14345" max="14345" width="15.28515625" style="18" customWidth="1"/>
    <col min="14346" max="14346" width="12.28515625" style="18" customWidth="1"/>
    <col min="14347" max="14347" width="8" style="18" bestFit="1" customWidth="1"/>
    <col min="14348" max="14349" width="13" style="18" bestFit="1" customWidth="1"/>
    <col min="14350" max="14350" width="8.85546875" style="18" bestFit="1" customWidth="1"/>
    <col min="14351" max="14351" width="16" style="18" customWidth="1"/>
    <col min="14352" max="14352" width="11.28515625" style="18" customWidth="1"/>
    <col min="14353" max="14353" width="13" style="18" bestFit="1" customWidth="1"/>
    <col min="14354" max="14354" width="14.42578125" style="18" customWidth="1"/>
    <col min="14355" max="14355" width="13" style="18" bestFit="1" customWidth="1"/>
    <col min="14356" max="14356" width="16" style="18" customWidth="1"/>
    <col min="14357" max="14357" width="11" style="18" bestFit="1" customWidth="1"/>
    <col min="14358" max="14358" width="12.140625" style="18" bestFit="1" customWidth="1"/>
    <col min="14359" max="14359" width="13.7109375" style="18" bestFit="1" customWidth="1"/>
    <col min="14360" max="14549" width="10.7109375" style="18"/>
    <col min="14550" max="14550" width="3.140625" style="18" bestFit="1" customWidth="1"/>
    <col min="14551" max="14551" width="17" style="18" bestFit="1" customWidth="1"/>
    <col min="14552" max="14552" width="17.7109375" style="18" customWidth="1"/>
    <col min="14553" max="14553" width="9.85546875" style="18" customWidth="1"/>
    <col min="14554" max="14554" width="10.85546875" style="18" customWidth="1"/>
    <col min="14555" max="14555" width="32.42578125" style="18" bestFit="1" customWidth="1"/>
    <col min="14556" max="14565" width="16" style="18" customWidth="1"/>
    <col min="14566" max="14566" width="14.140625" style="18" bestFit="1" customWidth="1"/>
    <col min="14567" max="14567" width="13.42578125" style="18" bestFit="1" customWidth="1"/>
    <col min="14568" max="14568" width="15.42578125" style="18" bestFit="1" customWidth="1"/>
    <col min="14569" max="14569" width="13.42578125" style="18" bestFit="1" customWidth="1"/>
    <col min="14570" max="14570" width="14.7109375" style="18" customWidth="1"/>
    <col min="14571" max="14580" width="16" style="18" customWidth="1"/>
    <col min="14581" max="14581" width="13.85546875" style="18" customWidth="1"/>
    <col min="14582" max="14582" width="13.42578125" style="18" customWidth="1"/>
    <col min="14583" max="14583" width="12.7109375" style="18" customWidth="1"/>
    <col min="14584" max="14584" width="15.7109375" style="18" bestFit="1" customWidth="1"/>
    <col min="14585" max="14585" width="14.140625" style="18" customWidth="1"/>
    <col min="14586" max="14586" width="15.85546875" style="18" bestFit="1" customWidth="1"/>
    <col min="14587" max="14587" width="13.85546875" style="18" bestFit="1" customWidth="1"/>
    <col min="14588" max="14588" width="12.85546875" style="18" customWidth="1"/>
    <col min="14589" max="14589" width="16" style="18" customWidth="1"/>
    <col min="14590" max="14590" width="11.42578125" style="18" bestFit="1" customWidth="1"/>
    <col min="14591" max="14591" width="14.85546875" style="18" bestFit="1" customWidth="1"/>
    <col min="14592" max="14592" width="13.85546875" style="18" bestFit="1" customWidth="1"/>
    <col min="14593" max="14593" width="13.85546875" style="18" customWidth="1"/>
    <col min="14594" max="14594" width="13.85546875" style="18" bestFit="1" customWidth="1"/>
    <col min="14595" max="14595" width="16" style="18" customWidth="1"/>
    <col min="14596" max="14596" width="13" style="18" customWidth="1"/>
    <col min="14597" max="14597" width="13.42578125" style="18" bestFit="1" customWidth="1"/>
    <col min="14598" max="14598" width="10.7109375" style="18" bestFit="1" customWidth="1"/>
    <col min="14599" max="14599" width="12" style="18" bestFit="1" customWidth="1"/>
    <col min="14600" max="14600" width="14.7109375" style="18" bestFit="1" customWidth="1"/>
    <col min="14601" max="14601" width="15.28515625" style="18" customWidth="1"/>
    <col min="14602" max="14602" width="12.28515625" style="18" customWidth="1"/>
    <col min="14603" max="14603" width="8" style="18" bestFit="1" customWidth="1"/>
    <col min="14604" max="14605" width="13" style="18" bestFit="1" customWidth="1"/>
    <col min="14606" max="14606" width="8.85546875" style="18" bestFit="1" customWidth="1"/>
    <col min="14607" max="14607" width="16" style="18" customWidth="1"/>
    <col min="14608" max="14608" width="11.28515625" style="18" customWidth="1"/>
    <col min="14609" max="14609" width="13" style="18" bestFit="1" customWidth="1"/>
    <col min="14610" max="14610" width="14.42578125" style="18" customWidth="1"/>
    <col min="14611" max="14611" width="13" style="18" bestFit="1" customWidth="1"/>
    <col min="14612" max="14612" width="16" style="18" customWidth="1"/>
    <col min="14613" max="14613" width="11" style="18" bestFit="1" customWidth="1"/>
    <col min="14614" max="14614" width="12.140625" style="18" bestFit="1" customWidth="1"/>
    <col min="14615" max="14615" width="13.7109375" style="18" bestFit="1" customWidth="1"/>
    <col min="14616" max="14805" width="10.7109375" style="18"/>
    <col min="14806" max="14806" width="3.140625" style="18" bestFit="1" customWidth="1"/>
    <col min="14807" max="14807" width="17" style="18" bestFit="1" customWidth="1"/>
    <col min="14808" max="14808" width="17.7109375" style="18" customWidth="1"/>
    <col min="14809" max="14809" width="9.85546875" style="18" customWidth="1"/>
    <col min="14810" max="14810" width="10.85546875" style="18" customWidth="1"/>
    <col min="14811" max="14811" width="32.42578125" style="18" bestFit="1" customWidth="1"/>
    <col min="14812" max="14821" width="16" style="18" customWidth="1"/>
    <col min="14822" max="14822" width="14.140625" style="18" bestFit="1" customWidth="1"/>
    <col min="14823" max="14823" width="13.42578125" style="18" bestFit="1" customWidth="1"/>
    <col min="14824" max="14824" width="15.42578125" style="18" bestFit="1" customWidth="1"/>
    <col min="14825" max="14825" width="13.42578125" style="18" bestFit="1" customWidth="1"/>
    <col min="14826" max="14826" width="14.7109375" style="18" customWidth="1"/>
    <col min="14827" max="14836" width="16" style="18" customWidth="1"/>
    <col min="14837" max="14837" width="13.85546875" style="18" customWidth="1"/>
    <col min="14838" max="14838" width="13.42578125" style="18" customWidth="1"/>
    <col min="14839" max="14839" width="12.7109375" style="18" customWidth="1"/>
    <col min="14840" max="14840" width="15.7109375" style="18" bestFit="1" customWidth="1"/>
    <col min="14841" max="14841" width="14.140625" style="18" customWidth="1"/>
    <col min="14842" max="14842" width="15.85546875" style="18" bestFit="1" customWidth="1"/>
    <col min="14843" max="14843" width="13.85546875" style="18" bestFit="1" customWidth="1"/>
    <col min="14844" max="14844" width="12.85546875" style="18" customWidth="1"/>
    <col min="14845" max="14845" width="16" style="18" customWidth="1"/>
    <col min="14846" max="14846" width="11.42578125" style="18" bestFit="1" customWidth="1"/>
    <col min="14847" max="14847" width="14.85546875" style="18" bestFit="1" customWidth="1"/>
    <col min="14848" max="14848" width="13.85546875" style="18" bestFit="1" customWidth="1"/>
    <col min="14849" max="14849" width="13.85546875" style="18" customWidth="1"/>
    <col min="14850" max="14850" width="13.85546875" style="18" bestFit="1" customWidth="1"/>
    <col min="14851" max="14851" width="16" style="18" customWidth="1"/>
    <col min="14852" max="14852" width="13" style="18" customWidth="1"/>
    <col min="14853" max="14853" width="13.42578125" style="18" bestFit="1" customWidth="1"/>
    <col min="14854" max="14854" width="10.7109375" style="18" bestFit="1" customWidth="1"/>
    <col min="14855" max="14855" width="12" style="18" bestFit="1" customWidth="1"/>
    <col min="14856" max="14856" width="14.7109375" style="18" bestFit="1" customWidth="1"/>
    <col min="14857" max="14857" width="15.28515625" style="18" customWidth="1"/>
    <col min="14858" max="14858" width="12.28515625" style="18" customWidth="1"/>
    <col min="14859" max="14859" width="8" style="18" bestFit="1" customWidth="1"/>
    <col min="14860" max="14861" width="13" style="18" bestFit="1" customWidth="1"/>
    <col min="14862" max="14862" width="8.85546875" style="18" bestFit="1" customWidth="1"/>
    <col min="14863" max="14863" width="16" style="18" customWidth="1"/>
    <col min="14864" max="14864" width="11.28515625" style="18" customWidth="1"/>
    <col min="14865" max="14865" width="13" style="18" bestFit="1" customWidth="1"/>
    <col min="14866" max="14866" width="14.42578125" style="18" customWidth="1"/>
    <col min="14867" max="14867" width="13" style="18" bestFit="1" customWidth="1"/>
    <col min="14868" max="14868" width="16" style="18" customWidth="1"/>
    <col min="14869" max="14869" width="11" style="18" bestFit="1" customWidth="1"/>
    <col min="14870" max="14870" width="12.140625" style="18" bestFit="1" customWidth="1"/>
    <col min="14871" max="14871" width="13.7109375" style="18" bestFit="1" customWidth="1"/>
    <col min="14872" max="15061" width="10.7109375" style="18"/>
    <col min="15062" max="15062" width="3.140625" style="18" bestFit="1" customWidth="1"/>
    <col min="15063" max="15063" width="17" style="18" bestFit="1" customWidth="1"/>
    <col min="15064" max="15064" width="17.7109375" style="18" customWidth="1"/>
    <col min="15065" max="15065" width="9.85546875" style="18" customWidth="1"/>
    <col min="15066" max="15066" width="10.85546875" style="18" customWidth="1"/>
    <col min="15067" max="15067" width="32.42578125" style="18" bestFit="1" customWidth="1"/>
    <col min="15068" max="15077" width="16" style="18" customWidth="1"/>
    <col min="15078" max="15078" width="14.140625" style="18" bestFit="1" customWidth="1"/>
    <col min="15079" max="15079" width="13.42578125" style="18" bestFit="1" customWidth="1"/>
    <col min="15080" max="15080" width="15.42578125" style="18" bestFit="1" customWidth="1"/>
    <col min="15081" max="15081" width="13.42578125" style="18" bestFit="1" customWidth="1"/>
    <col min="15082" max="15082" width="14.7109375" style="18" customWidth="1"/>
    <col min="15083" max="15092" width="16" style="18" customWidth="1"/>
    <col min="15093" max="15093" width="13.85546875" style="18" customWidth="1"/>
    <col min="15094" max="15094" width="13.42578125" style="18" customWidth="1"/>
    <col min="15095" max="15095" width="12.7109375" style="18" customWidth="1"/>
    <col min="15096" max="15096" width="15.7109375" style="18" bestFit="1" customWidth="1"/>
    <col min="15097" max="15097" width="14.140625" style="18" customWidth="1"/>
    <col min="15098" max="15098" width="15.85546875" style="18" bestFit="1" customWidth="1"/>
    <col min="15099" max="15099" width="13.85546875" style="18" bestFit="1" customWidth="1"/>
    <col min="15100" max="15100" width="12.85546875" style="18" customWidth="1"/>
    <col min="15101" max="15101" width="16" style="18" customWidth="1"/>
    <col min="15102" max="15102" width="11.42578125" style="18" bestFit="1" customWidth="1"/>
    <col min="15103" max="15103" width="14.85546875" style="18" bestFit="1" customWidth="1"/>
    <col min="15104" max="15104" width="13.85546875" style="18" bestFit="1" customWidth="1"/>
    <col min="15105" max="15105" width="13.85546875" style="18" customWidth="1"/>
    <col min="15106" max="15106" width="13.85546875" style="18" bestFit="1" customWidth="1"/>
    <col min="15107" max="15107" width="16" style="18" customWidth="1"/>
    <col min="15108" max="15108" width="13" style="18" customWidth="1"/>
    <col min="15109" max="15109" width="13.42578125" style="18" bestFit="1" customWidth="1"/>
    <col min="15110" max="15110" width="10.7109375" style="18" bestFit="1" customWidth="1"/>
    <col min="15111" max="15111" width="12" style="18" bestFit="1" customWidth="1"/>
    <col min="15112" max="15112" width="14.7109375" style="18" bestFit="1" customWidth="1"/>
    <col min="15113" max="15113" width="15.28515625" style="18" customWidth="1"/>
    <col min="15114" max="15114" width="12.28515625" style="18" customWidth="1"/>
    <col min="15115" max="15115" width="8" style="18" bestFit="1" customWidth="1"/>
    <col min="15116" max="15117" width="13" style="18" bestFit="1" customWidth="1"/>
    <col min="15118" max="15118" width="8.85546875" style="18" bestFit="1" customWidth="1"/>
    <col min="15119" max="15119" width="16" style="18" customWidth="1"/>
    <col min="15120" max="15120" width="11.28515625" style="18" customWidth="1"/>
    <col min="15121" max="15121" width="13" style="18" bestFit="1" customWidth="1"/>
    <col min="15122" max="15122" width="14.42578125" style="18" customWidth="1"/>
    <col min="15123" max="15123" width="13" style="18" bestFit="1" customWidth="1"/>
    <col min="15124" max="15124" width="16" style="18" customWidth="1"/>
    <col min="15125" max="15125" width="11" style="18" bestFit="1" customWidth="1"/>
    <col min="15126" max="15126" width="12.140625" style="18" bestFit="1" customWidth="1"/>
    <col min="15127" max="15127" width="13.7109375" style="18" bestFit="1" customWidth="1"/>
    <col min="15128" max="15317" width="10.7109375" style="18"/>
    <col min="15318" max="15318" width="3.140625" style="18" bestFit="1" customWidth="1"/>
    <col min="15319" max="15319" width="17" style="18" bestFit="1" customWidth="1"/>
    <col min="15320" max="15320" width="17.7109375" style="18" customWidth="1"/>
    <col min="15321" max="15321" width="9.85546875" style="18" customWidth="1"/>
    <col min="15322" max="15322" width="10.85546875" style="18" customWidth="1"/>
    <col min="15323" max="15323" width="32.42578125" style="18" bestFit="1" customWidth="1"/>
    <col min="15324" max="15333" width="16" style="18" customWidth="1"/>
    <col min="15334" max="15334" width="14.140625" style="18" bestFit="1" customWidth="1"/>
    <col min="15335" max="15335" width="13.42578125" style="18" bestFit="1" customWidth="1"/>
    <col min="15336" max="15336" width="15.42578125" style="18" bestFit="1" customWidth="1"/>
    <col min="15337" max="15337" width="13.42578125" style="18" bestFit="1" customWidth="1"/>
    <col min="15338" max="15338" width="14.7109375" style="18" customWidth="1"/>
    <col min="15339" max="15348" width="16" style="18" customWidth="1"/>
    <col min="15349" max="15349" width="13.85546875" style="18" customWidth="1"/>
    <col min="15350" max="15350" width="13.42578125" style="18" customWidth="1"/>
    <col min="15351" max="15351" width="12.7109375" style="18" customWidth="1"/>
    <col min="15352" max="15352" width="15.7109375" style="18" bestFit="1" customWidth="1"/>
    <col min="15353" max="15353" width="14.140625" style="18" customWidth="1"/>
    <col min="15354" max="15354" width="15.85546875" style="18" bestFit="1" customWidth="1"/>
    <col min="15355" max="15355" width="13.85546875" style="18" bestFit="1" customWidth="1"/>
    <col min="15356" max="15356" width="12.85546875" style="18" customWidth="1"/>
    <col min="15357" max="15357" width="16" style="18" customWidth="1"/>
    <col min="15358" max="15358" width="11.42578125" style="18" bestFit="1" customWidth="1"/>
    <col min="15359" max="15359" width="14.85546875" style="18" bestFit="1" customWidth="1"/>
    <col min="15360" max="15360" width="13.85546875" style="18" bestFit="1" customWidth="1"/>
    <col min="15361" max="15361" width="13.85546875" style="18" customWidth="1"/>
    <col min="15362" max="15362" width="13.85546875" style="18" bestFit="1" customWidth="1"/>
    <col min="15363" max="15363" width="16" style="18" customWidth="1"/>
    <col min="15364" max="15364" width="13" style="18" customWidth="1"/>
    <col min="15365" max="15365" width="13.42578125" style="18" bestFit="1" customWidth="1"/>
    <col min="15366" max="15366" width="10.7109375" style="18" bestFit="1" customWidth="1"/>
    <col min="15367" max="15367" width="12" style="18" bestFit="1" customWidth="1"/>
    <col min="15368" max="15368" width="14.7109375" style="18" bestFit="1" customWidth="1"/>
    <col min="15369" max="15369" width="15.28515625" style="18" customWidth="1"/>
    <col min="15370" max="15370" width="12.28515625" style="18" customWidth="1"/>
    <col min="15371" max="15371" width="8" style="18" bestFit="1" customWidth="1"/>
    <col min="15372" max="15373" width="13" style="18" bestFit="1" customWidth="1"/>
    <col min="15374" max="15374" width="8.85546875" style="18" bestFit="1" customWidth="1"/>
    <col min="15375" max="15375" width="16" style="18" customWidth="1"/>
    <col min="15376" max="15376" width="11.28515625" style="18" customWidth="1"/>
    <col min="15377" max="15377" width="13" style="18" bestFit="1" customWidth="1"/>
    <col min="15378" max="15378" width="14.42578125" style="18" customWidth="1"/>
    <col min="15379" max="15379" width="13" style="18" bestFit="1" customWidth="1"/>
    <col min="15380" max="15380" width="16" style="18" customWidth="1"/>
    <col min="15381" max="15381" width="11" style="18" bestFit="1" customWidth="1"/>
    <col min="15382" max="15382" width="12.140625" style="18" bestFit="1" customWidth="1"/>
    <col min="15383" max="15383" width="13.7109375" style="18" bestFit="1" customWidth="1"/>
    <col min="15384" max="15573" width="10.7109375" style="18"/>
    <col min="15574" max="15574" width="3.140625" style="18" bestFit="1" customWidth="1"/>
    <col min="15575" max="15575" width="17" style="18" bestFit="1" customWidth="1"/>
    <col min="15576" max="15576" width="17.7109375" style="18" customWidth="1"/>
    <col min="15577" max="15577" width="9.85546875" style="18" customWidth="1"/>
    <col min="15578" max="15578" width="10.85546875" style="18" customWidth="1"/>
    <col min="15579" max="15579" width="32.42578125" style="18" bestFit="1" customWidth="1"/>
    <col min="15580" max="15589" width="16" style="18" customWidth="1"/>
    <col min="15590" max="15590" width="14.140625" style="18" bestFit="1" customWidth="1"/>
    <col min="15591" max="15591" width="13.42578125" style="18" bestFit="1" customWidth="1"/>
    <col min="15592" max="15592" width="15.42578125" style="18" bestFit="1" customWidth="1"/>
    <col min="15593" max="15593" width="13.42578125" style="18" bestFit="1" customWidth="1"/>
    <col min="15594" max="15594" width="14.7109375" style="18" customWidth="1"/>
    <col min="15595" max="15604" width="16" style="18" customWidth="1"/>
    <col min="15605" max="15605" width="13.85546875" style="18" customWidth="1"/>
    <col min="15606" max="15606" width="13.42578125" style="18" customWidth="1"/>
    <col min="15607" max="15607" width="12.7109375" style="18" customWidth="1"/>
    <col min="15608" max="15608" width="15.7109375" style="18" bestFit="1" customWidth="1"/>
    <col min="15609" max="15609" width="14.140625" style="18" customWidth="1"/>
    <col min="15610" max="15610" width="15.85546875" style="18" bestFit="1" customWidth="1"/>
    <col min="15611" max="15611" width="13.85546875" style="18" bestFit="1" customWidth="1"/>
    <col min="15612" max="15612" width="12.85546875" style="18" customWidth="1"/>
    <col min="15613" max="15613" width="16" style="18" customWidth="1"/>
    <col min="15614" max="15614" width="11.42578125" style="18" bestFit="1" customWidth="1"/>
    <col min="15615" max="15615" width="14.85546875" style="18" bestFit="1" customWidth="1"/>
    <col min="15616" max="15616" width="13.85546875" style="18" bestFit="1" customWidth="1"/>
    <col min="15617" max="15617" width="13.85546875" style="18" customWidth="1"/>
    <col min="15618" max="15618" width="13.85546875" style="18" bestFit="1" customWidth="1"/>
    <col min="15619" max="15619" width="16" style="18" customWidth="1"/>
    <col min="15620" max="15620" width="13" style="18" customWidth="1"/>
    <col min="15621" max="15621" width="13.42578125" style="18" bestFit="1" customWidth="1"/>
    <col min="15622" max="15622" width="10.7109375" style="18" bestFit="1" customWidth="1"/>
    <col min="15623" max="15623" width="12" style="18" bestFit="1" customWidth="1"/>
    <col min="15624" max="15624" width="14.7109375" style="18" bestFit="1" customWidth="1"/>
    <col min="15625" max="15625" width="15.28515625" style="18" customWidth="1"/>
    <col min="15626" max="15626" width="12.28515625" style="18" customWidth="1"/>
    <col min="15627" max="15627" width="8" style="18" bestFit="1" customWidth="1"/>
    <col min="15628" max="15629" width="13" style="18" bestFit="1" customWidth="1"/>
    <col min="15630" max="15630" width="8.85546875" style="18" bestFit="1" customWidth="1"/>
    <col min="15631" max="15631" width="16" style="18" customWidth="1"/>
    <col min="15632" max="15632" width="11.28515625" style="18" customWidth="1"/>
    <col min="15633" max="15633" width="13" style="18" bestFit="1" customWidth="1"/>
    <col min="15634" max="15634" width="14.42578125" style="18" customWidth="1"/>
    <col min="15635" max="15635" width="13" style="18" bestFit="1" customWidth="1"/>
    <col min="15636" max="15636" width="16" style="18" customWidth="1"/>
    <col min="15637" max="15637" width="11" style="18" bestFit="1" customWidth="1"/>
    <col min="15638" max="15638" width="12.140625" style="18" bestFit="1" customWidth="1"/>
    <col min="15639" max="15639" width="13.7109375" style="18" bestFit="1" customWidth="1"/>
    <col min="15640" max="15829" width="10.7109375" style="18"/>
    <col min="15830" max="15830" width="3.140625" style="18" bestFit="1" customWidth="1"/>
    <col min="15831" max="15831" width="17" style="18" bestFit="1" customWidth="1"/>
    <col min="15832" max="15832" width="17.7109375" style="18" customWidth="1"/>
    <col min="15833" max="15833" width="9.85546875" style="18" customWidth="1"/>
    <col min="15834" max="15834" width="10.85546875" style="18" customWidth="1"/>
    <col min="15835" max="15835" width="32.42578125" style="18" bestFit="1" customWidth="1"/>
    <col min="15836" max="15845" width="16" style="18" customWidth="1"/>
    <col min="15846" max="15846" width="14.140625" style="18" bestFit="1" customWidth="1"/>
    <col min="15847" max="15847" width="13.42578125" style="18" bestFit="1" customWidth="1"/>
    <col min="15848" max="15848" width="15.42578125" style="18" bestFit="1" customWidth="1"/>
    <col min="15849" max="15849" width="13.42578125" style="18" bestFit="1" customWidth="1"/>
    <col min="15850" max="15850" width="14.7109375" style="18" customWidth="1"/>
    <col min="15851" max="15860" width="16" style="18" customWidth="1"/>
    <col min="15861" max="15861" width="13.85546875" style="18" customWidth="1"/>
    <col min="15862" max="15862" width="13.42578125" style="18" customWidth="1"/>
    <col min="15863" max="15863" width="12.7109375" style="18" customWidth="1"/>
    <col min="15864" max="15864" width="15.7109375" style="18" bestFit="1" customWidth="1"/>
    <col min="15865" max="15865" width="14.140625" style="18" customWidth="1"/>
    <col min="15866" max="15866" width="15.85546875" style="18" bestFit="1" customWidth="1"/>
    <col min="15867" max="15867" width="13.85546875" style="18" bestFit="1" customWidth="1"/>
    <col min="15868" max="15868" width="12.85546875" style="18" customWidth="1"/>
    <col min="15869" max="15869" width="16" style="18" customWidth="1"/>
    <col min="15870" max="15870" width="11.42578125" style="18" bestFit="1" customWidth="1"/>
    <col min="15871" max="15871" width="14.85546875" style="18" bestFit="1" customWidth="1"/>
    <col min="15872" max="15872" width="13.85546875" style="18" bestFit="1" customWidth="1"/>
    <col min="15873" max="15873" width="13.85546875" style="18" customWidth="1"/>
    <col min="15874" max="15874" width="13.85546875" style="18" bestFit="1" customWidth="1"/>
    <col min="15875" max="15875" width="16" style="18" customWidth="1"/>
    <col min="15876" max="15876" width="13" style="18" customWidth="1"/>
    <col min="15877" max="15877" width="13.42578125" style="18" bestFit="1" customWidth="1"/>
    <col min="15878" max="15878" width="10.7109375" style="18" bestFit="1" customWidth="1"/>
    <col min="15879" max="15879" width="12" style="18" bestFit="1" customWidth="1"/>
    <col min="15880" max="15880" width="14.7109375" style="18" bestFit="1" customWidth="1"/>
    <col min="15881" max="15881" width="15.28515625" style="18" customWidth="1"/>
    <col min="15882" max="15882" width="12.28515625" style="18" customWidth="1"/>
    <col min="15883" max="15883" width="8" style="18" bestFit="1" customWidth="1"/>
    <col min="15884" max="15885" width="13" style="18" bestFit="1" customWidth="1"/>
    <col min="15886" max="15886" width="8.85546875" style="18" bestFit="1" customWidth="1"/>
    <col min="15887" max="15887" width="16" style="18" customWidth="1"/>
    <col min="15888" max="15888" width="11.28515625" style="18" customWidth="1"/>
    <col min="15889" max="15889" width="13" style="18" bestFit="1" customWidth="1"/>
    <col min="15890" max="15890" width="14.42578125" style="18" customWidth="1"/>
    <col min="15891" max="15891" width="13" style="18" bestFit="1" customWidth="1"/>
    <col min="15892" max="15892" width="16" style="18" customWidth="1"/>
    <col min="15893" max="15893" width="11" style="18" bestFit="1" customWidth="1"/>
    <col min="15894" max="15894" width="12.140625" style="18" bestFit="1" customWidth="1"/>
    <col min="15895" max="15895" width="13.7109375" style="18" bestFit="1" customWidth="1"/>
    <col min="15896" max="16085" width="10.7109375" style="18"/>
    <col min="16086" max="16086" width="3.140625" style="18" bestFit="1" customWidth="1"/>
    <col min="16087" max="16087" width="17" style="18" bestFit="1" customWidth="1"/>
    <col min="16088" max="16088" width="17.7109375" style="18" customWidth="1"/>
    <col min="16089" max="16089" width="9.85546875" style="18" customWidth="1"/>
    <col min="16090" max="16090" width="10.85546875" style="18" customWidth="1"/>
    <col min="16091" max="16091" width="32.42578125" style="18" bestFit="1" customWidth="1"/>
    <col min="16092" max="16101" width="16" style="18" customWidth="1"/>
    <col min="16102" max="16102" width="14.140625" style="18" bestFit="1" customWidth="1"/>
    <col min="16103" max="16103" width="13.42578125" style="18" bestFit="1" customWidth="1"/>
    <col min="16104" max="16104" width="15.42578125" style="18" bestFit="1" customWidth="1"/>
    <col min="16105" max="16105" width="13.42578125" style="18" bestFit="1" customWidth="1"/>
    <col min="16106" max="16106" width="14.7109375" style="18" customWidth="1"/>
    <col min="16107" max="16116" width="16" style="18" customWidth="1"/>
    <col min="16117" max="16117" width="13.85546875" style="18" customWidth="1"/>
    <col min="16118" max="16118" width="13.42578125" style="18" customWidth="1"/>
    <col min="16119" max="16119" width="12.7109375" style="18" customWidth="1"/>
    <col min="16120" max="16120" width="15.7109375" style="18" bestFit="1" customWidth="1"/>
    <col min="16121" max="16121" width="14.140625" style="18" customWidth="1"/>
    <col min="16122" max="16122" width="15.85546875" style="18" bestFit="1" customWidth="1"/>
    <col min="16123" max="16123" width="13.85546875" style="18" bestFit="1" customWidth="1"/>
    <col min="16124" max="16124" width="12.85546875" style="18" customWidth="1"/>
    <col min="16125" max="16125" width="16" style="18" customWidth="1"/>
    <col min="16126" max="16126" width="11.42578125" style="18" bestFit="1" customWidth="1"/>
    <col min="16127" max="16127" width="14.85546875" style="18" bestFit="1" customWidth="1"/>
    <col min="16128" max="16128" width="13.85546875" style="18" bestFit="1" customWidth="1"/>
    <col min="16129" max="16129" width="13.85546875" style="18" customWidth="1"/>
    <col min="16130" max="16130" width="13.85546875" style="18" bestFit="1" customWidth="1"/>
    <col min="16131" max="16131" width="16" style="18" customWidth="1"/>
    <col min="16132" max="16132" width="13" style="18" customWidth="1"/>
    <col min="16133" max="16133" width="13.42578125" style="18" bestFit="1" customWidth="1"/>
    <col min="16134" max="16134" width="10.7109375" style="18" bestFit="1" customWidth="1"/>
    <col min="16135" max="16135" width="12" style="18" bestFit="1" customWidth="1"/>
    <col min="16136" max="16136" width="14.7109375" style="18" bestFit="1" customWidth="1"/>
    <col min="16137" max="16137" width="15.28515625" style="18" customWidth="1"/>
    <col min="16138" max="16138" width="12.28515625" style="18" customWidth="1"/>
    <col min="16139" max="16139" width="8" style="18" bestFit="1" customWidth="1"/>
    <col min="16140" max="16141" width="13" style="18" bestFit="1" customWidth="1"/>
    <col min="16142" max="16142" width="8.85546875" style="18" bestFit="1" customWidth="1"/>
    <col min="16143" max="16143" width="16" style="18" customWidth="1"/>
    <col min="16144" max="16144" width="11.28515625" style="18" customWidth="1"/>
    <col min="16145" max="16145" width="13" style="18" bestFit="1" customWidth="1"/>
    <col min="16146" max="16146" width="14.42578125" style="18" customWidth="1"/>
    <col min="16147" max="16147" width="13" style="18" bestFit="1" customWidth="1"/>
    <col min="16148" max="16148" width="16" style="18" customWidth="1"/>
    <col min="16149" max="16149" width="11" style="18" bestFit="1" customWidth="1"/>
    <col min="16150" max="16150" width="12.140625" style="18" bestFit="1" customWidth="1"/>
    <col min="16151" max="16151" width="13.7109375" style="18" bestFit="1" customWidth="1"/>
    <col min="16152" max="16384" width="10.7109375" style="18"/>
  </cols>
  <sheetData>
    <row r="1" spans="1:37" s="12" customFormat="1" x14ac:dyDescent="0.2">
      <c r="A1" s="10"/>
      <c r="B1" s="11"/>
      <c r="C1" s="11"/>
      <c r="D1" s="11"/>
      <c r="E1" s="11"/>
      <c r="F1" s="11"/>
      <c r="G1" s="73" t="s">
        <v>7</v>
      </c>
      <c r="H1" s="73"/>
      <c r="I1" s="73"/>
      <c r="J1" s="73"/>
      <c r="K1" s="73"/>
      <c r="L1" s="73"/>
      <c r="M1" s="73"/>
      <c r="N1" s="73"/>
      <c r="O1" s="73"/>
      <c r="P1" s="73"/>
      <c r="Q1" s="73"/>
      <c r="R1" s="73"/>
      <c r="S1" s="73"/>
      <c r="T1" s="73"/>
      <c r="U1" s="73" t="s">
        <v>47</v>
      </c>
      <c r="V1" s="73"/>
      <c r="W1" s="73"/>
      <c r="X1" s="73"/>
      <c r="Y1" s="73" t="s">
        <v>43</v>
      </c>
      <c r="Z1" s="73"/>
      <c r="AA1" s="73" t="s">
        <v>48</v>
      </c>
      <c r="AB1" s="73"/>
      <c r="AC1" s="73"/>
      <c r="AD1" s="73"/>
      <c r="AE1" s="73"/>
      <c r="AF1" s="73"/>
      <c r="AG1" s="72"/>
      <c r="AH1" s="76" t="s">
        <v>10</v>
      </c>
      <c r="AI1" s="76"/>
      <c r="AJ1" s="76"/>
    </row>
    <row r="2" spans="1:37" s="13" customFormat="1" ht="112.2" x14ac:dyDescent="0.2">
      <c r="A2" s="2" t="s">
        <v>11</v>
      </c>
      <c r="B2" s="11" t="s">
        <v>42</v>
      </c>
      <c r="C2" s="11" t="s">
        <v>3</v>
      </c>
      <c r="D2" s="11" t="s">
        <v>44</v>
      </c>
      <c r="E2" s="11" t="s">
        <v>4</v>
      </c>
      <c r="F2" s="11" t="s">
        <v>5</v>
      </c>
      <c r="G2" s="11" t="s">
        <v>61</v>
      </c>
      <c r="H2" s="69" t="s">
        <v>45</v>
      </c>
      <c r="I2" s="49" t="s">
        <v>62</v>
      </c>
      <c r="J2" s="69" t="s">
        <v>45</v>
      </c>
      <c r="K2" s="11" t="s">
        <v>63</v>
      </c>
      <c r="L2" s="69" t="s">
        <v>45</v>
      </c>
      <c r="M2" s="11" t="s">
        <v>64</v>
      </c>
      <c r="N2" s="69" t="s">
        <v>45</v>
      </c>
      <c r="O2" s="11" t="s">
        <v>65</v>
      </c>
      <c r="P2" s="69" t="s">
        <v>45</v>
      </c>
      <c r="Q2" s="11" t="s">
        <v>66</v>
      </c>
      <c r="R2" s="69" t="s">
        <v>45</v>
      </c>
      <c r="S2" s="11" t="s">
        <v>67</v>
      </c>
      <c r="T2" s="69" t="s">
        <v>45</v>
      </c>
      <c r="U2" s="11" t="s">
        <v>68</v>
      </c>
      <c r="V2" s="69" t="s">
        <v>45</v>
      </c>
      <c r="W2" s="11" t="s">
        <v>69</v>
      </c>
      <c r="X2" s="69" t="s">
        <v>45</v>
      </c>
      <c r="Y2" s="11" t="s">
        <v>70</v>
      </c>
      <c r="Z2" s="69" t="s">
        <v>45</v>
      </c>
      <c r="AA2" s="11" t="s">
        <v>71</v>
      </c>
      <c r="AB2" s="69" t="s">
        <v>45</v>
      </c>
      <c r="AC2" s="11" t="s">
        <v>72</v>
      </c>
      <c r="AD2" s="69" t="s">
        <v>45</v>
      </c>
      <c r="AE2" s="11" t="s">
        <v>73</v>
      </c>
      <c r="AF2" s="69" t="s">
        <v>45</v>
      </c>
      <c r="AG2" s="69" t="s">
        <v>157</v>
      </c>
      <c r="AH2" s="11" t="s">
        <v>0</v>
      </c>
      <c r="AI2" s="11" t="s">
        <v>1</v>
      </c>
      <c r="AJ2" s="11" t="s">
        <v>2</v>
      </c>
    </row>
    <row r="3" spans="1:37" s="16" customFormat="1" ht="81.599999999999994" x14ac:dyDescent="0.2">
      <c r="A3" s="16">
        <v>1</v>
      </c>
      <c r="B3" s="14"/>
      <c r="C3" s="14"/>
      <c r="D3" s="14" t="s">
        <v>80</v>
      </c>
      <c r="E3" s="14" t="s">
        <v>81</v>
      </c>
      <c r="F3" s="16" t="s">
        <v>82</v>
      </c>
      <c r="G3" s="5">
        <v>2</v>
      </c>
      <c r="H3" s="70" t="s">
        <v>83</v>
      </c>
      <c r="I3" s="5">
        <v>2</v>
      </c>
      <c r="J3" s="70" t="s">
        <v>84</v>
      </c>
      <c r="K3" s="5">
        <v>2</v>
      </c>
      <c r="L3" s="70" t="s">
        <v>85</v>
      </c>
      <c r="M3" s="5">
        <v>2</v>
      </c>
      <c r="N3" s="70" t="s">
        <v>86</v>
      </c>
      <c r="O3" s="5">
        <v>2</v>
      </c>
      <c r="P3" s="70" t="s">
        <v>6</v>
      </c>
      <c r="Q3" s="5">
        <v>2</v>
      </c>
      <c r="R3" s="70" t="s">
        <v>87</v>
      </c>
      <c r="S3" s="5">
        <v>2</v>
      </c>
      <c r="T3" s="70" t="s">
        <v>6</v>
      </c>
      <c r="U3" s="5">
        <v>2</v>
      </c>
      <c r="V3" s="71" t="s">
        <v>88</v>
      </c>
      <c r="W3" s="5">
        <v>2</v>
      </c>
      <c r="X3" s="70" t="s">
        <v>6</v>
      </c>
      <c r="Y3" s="5">
        <v>2</v>
      </c>
      <c r="Z3" s="70" t="s">
        <v>89</v>
      </c>
      <c r="AA3" s="5">
        <v>2</v>
      </c>
      <c r="AB3" s="70" t="s">
        <v>90</v>
      </c>
      <c r="AC3" s="5">
        <v>2</v>
      </c>
      <c r="AD3" s="71" t="s">
        <v>91</v>
      </c>
      <c r="AE3" s="5">
        <v>2</v>
      </c>
      <c r="AF3" s="70" t="s">
        <v>6</v>
      </c>
      <c r="AG3" s="70">
        <f>SUM(AE3,AC3,AA3,Y3,W3,U3,S3,Q3,O3,M3,K3,I3,G3)</f>
        <v>26</v>
      </c>
      <c r="AH3" s="15" t="s">
        <v>49</v>
      </c>
      <c r="AI3" s="15" t="s">
        <v>50</v>
      </c>
      <c r="AJ3" s="16" t="s">
        <v>51</v>
      </c>
      <c r="AK3" s="17">
        <v>44165.599259259259</v>
      </c>
    </row>
    <row r="4" spans="1:37" ht="10.5" customHeight="1" x14ac:dyDescent="0.2">
      <c r="A4" s="16">
        <v>2</v>
      </c>
      <c r="D4" s="14" t="s">
        <v>80</v>
      </c>
      <c r="E4" s="14">
        <v>1</v>
      </c>
      <c r="F4" s="14" t="s">
        <v>92</v>
      </c>
      <c r="G4" s="5">
        <v>2</v>
      </c>
      <c r="H4" s="70" t="s">
        <v>93</v>
      </c>
      <c r="I4" s="5">
        <v>2</v>
      </c>
      <c r="J4" s="70" t="s">
        <v>94</v>
      </c>
      <c r="K4" s="5">
        <v>2</v>
      </c>
      <c r="L4" s="70" t="s">
        <v>95</v>
      </c>
      <c r="M4" s="5">
        <v>2</v>
      </c>
      <c r="N4" s="70" t="s">
        <v>96</v>
      </c>
      <c r="O4" s="5">
        <v>2</v>
      </c>
      <c r="P4" s="70" t="s">
        <v>97</v>
      </c>
      <c r="Q4" s="5">
        <v>2</v>
      </c>
      <c r="R4" s="70" t="s">
        <v>98</v>
      </c>
      <c r="S4" s="5">
        <v>2</v>
      </c>
      <c r="T4" s="70" t="s">
        <v>99</v>
      </c>
      <c r="U4" s="5">
        <v>2</v>
      </c>
      <c r="V4" s="70" t="s">
        <v>100</v>
      </c>
      <c r="W4" s="45">
        <v>2</v>
      </c>
      <c r="X4" s="70" t="s">
        <v>6</v>
      </c>
      <c r="Y4" s="5">
        <v>2</v>
      </c>
      <c r="Z4" s="70" t="s">
        <v>101</v>
      </c>
      <c r="AA4" s="5">
        <v>2</v>
      </c>
      <c r="AB4" s="70" t="s">
        <v>102</v>
      </c>
      <c r="AC4" s="5">
        <v>2</v>
      </c>
      <c r="AD4" s="70" t="s">
        <v>103</v>
      </c>
      <c r="AE4" s="45">
        <v>2</v>
      </c>
      <c r="AF4" s="70" t="s">
        <v>6</v>
      </c>
      <c r="AG4" s="70">
        <f t="shared" ref="AG4:AG10" si="0">SUM(AE4,AC4,AA4,Y4,W4,U4,S4,Q4,O4,M4,K4,I4,G4)</f>
        <v>26</v>
      </c>
      <c r="AH4" s="15" t="s">
        <v>49</v>
      </c>
      <c r="AI4" s="15" t="s">
        <v>50</v>
      </c>
      <c r="AJ4" s="16" t="s">
        <v>51</v>
      </c>
      <c r="AK4" s="68">
        <v>44167.521574074075</v>
      </c>
    </row>
    <row r="5" spans="1:37" ht="10.5" customHeight="1" x14ac:dyDescent="0.2">
      <c r="A5" s="16">
        <v>3</v>
      </c>
      <c r="D5" s="14" t="s">
        <v>80</v>
      </c>
      <c r="E5" s="14" t="s">
        <v>81</v>
      </c>
      <c r="F5" s="14" t="s">
        <v>104</v>
      </c>
      <c r="G5" s="5">
        <v>2</v>
      </c>
      <c r="H5" s="70" t="s">
        <v>6</v>
      </c>
      <c r="I5" s="5">
        <v>2</v>
      </c>
      <c r="J5" s="70" t="s">
        <v>6</v>
      </c>
      <c r="K5" s="5">
        <v>2</v>
      </c>
      <c r="L5" s="70" t="s">
        <v>6</v>
      </c>
      <c r="M5" s="5">
        <v>2</v>
      </c>
      <c r="N5" s="70" t="s">
        <v>6</v>
      </c>
      <c r="O5" s="5">
        <v>2</v>
      </c>
      <c r="P5" s="70" t="s">
        <v>6</v>
      </c>
      <c r="Q5" s="5">
        <v>2</v>
      </c>
      <c r="R5" s="70" t="s">
        <v>6</v>
      </c>
      <c r="S5" s="5">
        <v>2</v>
      </c>
      <c r="T5" s="70" t="s">
        <v>6</v>
      </c>
      <c r="U5" s="5">
        <v>2</v>
      </c>
      <c r="V5" s="70" t="s">
        <v>6</v>
      </c>
      <c r="W5" s="45">
        <v>2</v>
      </c>
      <c r="X5" s="70" t="s">
        <v>6</v>
      </c>
      <c r="Y5" s="5">
        <v>2</v>
      </c>
      <c r="Z5" s="70" t="s">
        <v>6</v>
      </c>
      <c r="AA5" s="5">
        <v>2</v>
      </c>
      <c r="AB5" s="70" t="s">
        <v>6</v>
      </c>
      <c r="AC5" s="5">
        <v>2</v>
      </c>
      <c r="AD5" s="70" t="s">
        <v>6</v>
      </c>
      <c r="AE5" s="45">
        <v>2</v>
      </c>
      <c r="AF5" s="70" t="s">
        <v>6</v>
      </c>
      <c r="AG5" s="70">
        <f t="shared" si="0"/>
        <v>26</v>
      </c>
      <c r="AH5" s="15" t="s">
        <v>49</v>
      </c>
      <c r="AI5" s="15" t="s">
        <v>50</v>
      </c>
      <c r="AJ5" s="16" t="s">
        <v>51</v>
      </c>
      <c r="AK5" s="68">
        <v>44174.544456018521</v>
      </c>
    </row>
    <row r="6" spans="1:37" ht="10.5" customHeight="1" x14ac:dyDescent="0.2">
      <c r="A6" s="16">
        <v>4</v>
      </c>
      <c r="D6" s="14" t="s">
        <v>80</v>
      </c>
      <c r="E6" s="14" t="s">
        <v>105</v>
      </c>
      <c r="F6" s="14" t="s">
        <v>106</v>
      </c>
      <c r="G6" s="5">
        <v>2</v>
      </c>
      <c r="H6" s="70" t="s">
        <v>6</v>
      </c>
      <c r="I6" s="5">
        <v>2</v>
      </c>
      <c r="J6" s="70" t="s">
        <v>6</v>
      </c>
      <c r="K6" s="5">
        <v>2</v>
      </c>
      <c r="L6" s="70" t="s">
        <v>6</v>
      </c>
      <c r="M6" s="5">
        <v>2</v>
      </c>
      <c r="N6" s="70" t="s">
        <v>6</v>
      </c>
      <c r="O6" s="5">
        <v>2</v>
      </c>
      <c r="P6" s="70" t="s">
        <v>6</v>
      </c>
      <c r="Q6" s="5">
        <v>2</v>
      </c>
      <c r="R6" s="70" t="s">
        <v>6</v>
      </c>
      <c r="S6" s="5">
        <v>2</v>
      </c>
      <c r="T6" s="70" t="s">
        <v>6</v>
      </c>
      <c r="U6" s="5">
        <v>2</v>
      </c>
      <c r="V6" s="70" t="s">
        <v>6</v>
      </c>
      <c r="W6" s="45">
        <v>2</v>
      </c>
      <c r="X6" s="70" t="s">
        <v>6</v>
      </c>
      <c r="Y6" s="5">
        <v>2</v>
      </c>
      <c r="Z6" s="70" t="s">
        <v>107</v>
      </c>
      <c r="AA6" s="5">
        <v>2</v>
      </c>
      <c r="AB6" s="70" t="s">
        <v>6</v>
      </c>
      <c r="AC6" s="5">
        <v>2</v>
      </c>
      <c r="AD6" s="70" t="s">
        <v>108</v>
      </c>
      <c r="AE6" s="45">
        <v>2</v>
      </c>
      <c r="AF6" s="70" t="s">
        <v>6</v>
      </c>
      <c r="AG6" s="70">
        <f t="shared" si="0"/>
        <v>26</v>
      </c>
      <c r="AH6" s="15" t="s">
        <v>49</v>
      </c>
      <c r="AI6" s="15" t="s">
        <v>50</v>
      </c>
      <c r="AJ6" s="16" t="s">
        <v>51</v>
      </c>
      <c r="AK6" s="68">
        <v>44174.625520833331</v>
      </c>
    </row>
    <row r="7" spans="1:37" ht="10.5" customHeight="1" x14ac:dyDescent="0.2">
      <c r="A7" s="16">
        <v>5</v>
      </c>
      <c r="D7" s="14" t="s">
        <v>80</v>
      </c>
      <c r="E7" s="14">
        <v>1</v>
      </c>
      <c r="F7" s="14" t="s">
        <v>109</v>
      </c>
      <c r="G7" s="5">
        <v>2</v>
      </c>
      <c r="H7" s="70" t="s">
        <v>110</v>
      </c>
      <c r="I7" s="5">
        <v>2</v>
      </c>
      <c r="J7" s="70" t="s">
        <v>111</v>
      </c>
      <c r="K7" s="5">
        <v>2</v>
      </c>
      <c r="L7" s="70" t="s">
        <v>112</v>
      </c>
      <c r="M7" s="5">
        <v>2</v>
      </c>
      <c r="N7" s="70" t="s">
        <v>113</v>
      </c>
      <c r="O7" s="5">
        <v>2</v>
      </c>
      <c r="P7" s="70" t="s">
        <v>114</v>
      </c>
      <c r="Q7" s="5">
        <v>2</v>
      </c>
      <c r="R7" s="70" t="s">
        <v>115</v>
      </c>
      <c r="S7" s="5">
        <v>2</v>
      </c>
      <c r="T7" s="70" t="s">
        <v>116</v>
      </c>
      <c r="U7" s="5">
        <v>2</v>
      </c>
      <c r="V7" s="70" t="s">
        <v>117</v>
      </c>
      <c r="W7" s="45">
        <v>2</v>
      </c>
      <c r="X7" s="70" t="s">
        <v>118</v>
      </c>
      <c r="Y7" s="5">
        <v>2</v>
      </c>
      <c r="Z7" s="70" t="s">
        <v>119</v>
      </c>
      <c r="AA7" s="5">
        <v>2</v>
      </c>
      <c r="AB7" s="70" t="s">
        <v>120</v>
      </c>
      <c r="AC7" s="5">
        <v>2</v>
      </c>
      <c r="AD7" s="70" t="s">
        <v>121</v>
      </c>
      <c r="AE7" s="45">
        <v>2</v>
      </c>
      <c r="AF7" s="70" t="s">
        <v>122</v>
      </c>
      <c r="AG7" s="70">
        <f t="shared" si="0"/>
        <v>26</v>
      </c>
      <c r="AH7" s="15" t="s">
        <v>49</v>
      </c>
      <c r="AI7" s="15" t="s">
        <v>50</v>
      </c>
      <c r="AJ7" s="16" t="s">
        <v>51</v>
      </c>
      <c r="AK7" s="68">
        <v>44167.532824074071</v>
      </c>
    </row>
    <row r="8" spans="1:37" ht="30.6" x14ac:dyDescent="0.2">
      <c r="A8" s="16">
        <v>6</v>
      </c>
      <c r="D8" s="14" t="s">
        <v>80</v>
      </c>
      <c r="E8" s="14" t="s">
        <v>123</v>
      </c>
      <c r="F8" s="14" t="s">
        <v>124</v>
      </c>
      <c r="G8" s="5">
        <v>2</v>
      </c>
      <c r="H8" s="70" t="s">
        <v>125</v>
      </c>
      <c r="I8" s="5">
        <v>2</v>
      </c>
      <c r="J8" s="70" t="s">
        <v>126</v>
      </c>
      <c r="K8" s="5">
        <v>2</v>
      </c>
      <c r="L8" s="70" t="s">
        <v>6</v>
      </c>
      <c r="M8" s="5">
        <v>2</v>
      </c>
      <c r="N8" s="70" t="s">
        <v>127</v>
      </c>
      <c r="O8" s="5">
        <v>2</v>
      </c>
      <c r="P8" s="70" t="s">
        <v>6</v>
      </c>
      <c r="Q8" s="5">
        <v>2</v>
      </c>
      <c r="R8" s="70" t="s">
        <v>128</v>
      </c>
      <c r="S8" s="5">
        <v>2</v>
      </c>
      <c r="T8" s="70" t="s">
        <v>6</v>
      </c>
      <c r="U8" s="5">
        <v>2</v>
      </c>
      <c r="V8" s="70" t="s">
        <v>129</v>
      </c>
      <c r="W8" s="45">
        <v>2</v>
      </c>
      <c r="X8" s="70" t="s">
        <v>130</v>
      </c>
      <c r="Y8" s="5">
        <v>2</v>
      </c>
      <c r="Z8" s="70" t="s">
        <v>131</v>
      </c>
      <c r="AA8" s="5">
        <v>2</v>
      </c>
      <c r="AB8" s="70" t="s">
        <v>6</v>
      </c>
      <c r="AC8" s="5">
        <v>2</v>
      </c>
      <c r="AD8" s="70" t="s">
        <v>132</v>
      </c>
      <c r="AE8" s="45">
        <v>2</v>
      </c>
      <c r="AF8" s="70" t="s">
        <v>133</v>
      </c>
      <c r="AG8" s="70">
        <f t="shared" si="0"/>
        <v>26</v>
      </c>
      <c r="AH8" s="15" t="s">
        <v>49</v>
      </c>
      <c r="AI8" s="15" t="s">
        <v>50</v>
      </c>
      <c r="AJ8" s="16" t="s">
        <v>51</v>
      </c>
      <c r="AK8" s="68">
        <v>44172.456689814811</v>
      </c>
    </row>
    <row r="9" spans="1:37" ht="30.6" x14ac:dyDescent="0.2">
      <c r="A9" s="16">
        <v>7</v>
      </c>
      <c r="D9" s="14" t="s">
        <v>80</v>
      </c>
      <c r="E9" s="14" t="s">
        <v>79</v>
      </c>
      <c r="F9" s="14" t="s">
        <v>134</v>
      </c>
      <c r="G9" s="5">
        <v>2</v>
      </c>
      <c r="H9" s="70" t="s">
        <v>135</v>
      </c>
      <c r="I9" s="5">
        <v>2</v>
      </c>
      <c r="J9" s="70" t="s">
        <v>136</v>
      </c>
      <c r="K9" s="5">
        <v>2</v>
      </c>
      <c r="L9" s="70" t="s">
        <v>137</v>
      </c>
      <c r="M9" s="5">
        <v>2</v>
      </c>
      <c r="N9" s="70" t="s">
        <v>138</v>
      </c>
      <c r="O9" s="5">
        <v>2</v>
      </c>
      <c r="P9" s="70" t="s">
        <v>6</v>
      </c>
      <c r="Q9" s="5">
        <v>2</v>
      </c>
      <c r="R9" s="70" t="s">
        <v>6</v>
      </c>
      <c r="S9" s="5">
        <v>2</v>
      </c>
      <c r="T9" s="70" t="s">
        <v>6</v>
      </c>
      <c r="U9" s="5">
        <v>2</v>
      </c>
      <c r="V9" s="70" t="s">
        <v>139</v>
      </c>
      <c r="W9" s="45">
        <v>2</v>
      </c>
      <c r="X9" s="70" t="s">
        <v>6</v>
      </c>
      <c r="Y9" s="5">
        <v>2</v>
      </c>
      <c r="Z9" s="70" t="s">
        <v>140</v>
      </c>
      <c r="AA9" s="5">
        <v>2</v>
      </c>
      <c r="AB9" s="70" t="s">
        <v>141</v>
      </c>
      <c r="AC9" s="5">
        <v>2</v>
      </c>
      <c r="AD9" s="70" t="s">
        <v>6</v>
      </c>
      <c r="AE9" s="45">
        <v>2</v>
      </c>
      <c r="AF9" s="70" t="s">
        <v>142</v>
      </c>
      <c r="AG9" s="70">
        <f t="shared" si="0"/>
        <v>26</v>
      </c>
      <c r="AH9" s="14" t="s">
        <v>49</v>
      </c>
      <c r="AI9" s="14" t="s">
        <v>50</v>
      </c>
      <c r="AJ9" s="14" t="s">
        <v>51</v>
      </c>
      <c r="AK9" s="68">
        <v>44151.655729166669</v>
      </c>
    </row>
    <row r="10" spans="1:37" ht="30.6" x14ac:dyDescent="0.2">
      <c r="A10" s="16">
        <v>8</v>
      </c>
      <c r="D10" s="14" t="s">
        <v>80</v>
      </c>
      <c r="E10" s="14" t="s">
        <v>143</v>
      </c>
      <c r="F10" s="14" t="s">
        <v>144</v>
      </c>
      <c r="G10" s="5">
        <v>1</v>
      </c>
      <c r="H10" s="70" t="s">
        <v>145</v>
      </c>
      <c r="I10" s="5">
        <v>2</v>
      </c>
      <c r="J10" s="70" t="s">
        <v>146</v>
      </c>
      <c r="K10" s="5">
        <v>2</v>
      </c>
      <c r="L10" s="70" t="s">
        <v>147</v>
      </c>
      <c r="M10" s="5">
        <v>2</v>
      </c>
      <c r="N10" s="70" t="s">
        <v>148</v>
      </c>
      <c r="O10" s="5">
        <v>2</v>
      </c>
      <c r="P10" s="70" t="s">
        <v>149</v>
      </c>
      <c r="Q10" s="5">
        <v>2</v>
      </c>
      <c r="R10" s="70" t="s">
        <v>6</v>
      </c>
      <c r="S10" s="5">
        <v>2</v>
      </c>
      <c r="T10" s="70" t="s">
        <v>150</v>
      </c>
      <c r="U10" s="5">
        <v>2</v>
      </c>
      <c r="V10" s="70" t="s">
        <v>151</v>
      </c>
      <c r="W10" s="45">
        <v>2</v>
      </c>
      <c r="X10" s="70" t="s">
        <v>152</v>
      </c>
      <c r="Y10" s="5">
        <v>2</v>
      </c>
      <c r="Z10" s="70" t="s">
        <v>153</v>
      </c>
      <c r="AA10" s="5">
        <v>2</v>
      </c>
      <c r="AB10" s="70" t="s">
        <v>154</v>
      </c>
      <c r="AC10" s="5">
        <v>2</v>
      </c>
      <c r="AD10" s="70" t="s">
        <v>155</v>
      </c>
      <c r="AE10" s="45">
        <v>2</v>
      </c>
      <c r="AF10" s="70" t="s">
        <v>156</v>
      </c>
      <c r="AG10" s="70">
        <f t="shared" si="0"/>
        <v>25</v>
      </c>
      <c r="AH10" s="14" t="s">
        <v>49</v>
      </c>
      <c r="AI10" s="14" t="s">
        <v>50</v>
      </c>
      <c r="AJ10" s="14" t="s">
        <v>51</v>
      </c>
      <c r="AK10" s="68">
        <v>44165.865717592591</v>
      </c>
    </row>
    <row r="11" spans="1:37" x14ac:dyDescent="0.2">
      <c r="A11" s="16"/>
      <c r="G11" s="5"/>
      <c r="I11" s="5"/>
      <c r="K11" s="5"/>
      <c r="M11" s="5"/>
      <c r="O11" s="5"/>
      <c r="Q11" s="5"/>
      <c r="S11" s="5"/>
      <c r="U11" s="5"/>
      <c r="W11" s="45"/>
      <c r="Y11" s="5"/>
      <c r="AA11" s="5"/>
      <c r="AC11" s="5"/>
      <c r="AE11" s="45"/>
      <c r="AK11" s="68"/>
    </row>
    <row r="12" spans="1:37" x14ac:dyDescent="0.2">
      <c r="A12" s="16"/>
      <c r="G12" s="5"/>
      <c r="I12" s="5"/>
      <c r="K12" s="5"/>
      <c r="M12" s="5"/>
      <c r="O12" s="5"/>
      <c r="Q12" s="5"/>
      <c r="S12" s="5"/>
      <c r="U12" s="5"/>
      <c r="W12" s="45"/>
      <c r="Y12" s="5"/>
      <c r="AA12" s="5"/>
      <c r="AC12" s="5"/>
      <c r="AE12" s="45"/>
      <c r="AK12" s="68"/>
    </row>
    <row r="13" spans="1:37" x14ac:dyDescent="0.2">
      <c r="A13" s="16"/>
      <c r="G13" s="5"/>
      <c r="I13" s="5"/>
      <c r="K13" s="5"/>
      <c r="M13" s="5"/>
      <c r="O13" s="5"/>
      <c r="Q13" s="5"/>
      <c r="S13" s="5"/>
      <c r="U13" s="5"/>
      <c r="W13" s="45"/>
      <c r="Y13" s="5"/>
      <c r="AA13" s="5"/>
      <c r="AC13" s="5"/>
      <c r="AE13" s="45"/>
      <c r="AK13" s="68"/>
    </row>
    <row r="14" spans="1:37" x14ac:dyDescent="0.2">
      <c r="A14" s="16"/>
      <c r="G14" s="5"/>
      <c r="I14" s="5"/>
      <c r="K14" s="5"/>
      <c r="M14" s="5"/>
      <c r="O14" s="5"/>
      <c r="Q14" s="5"/>
      <c r="U14" s="5"/>
      <c r="W14" s="45"/>
      <c r="Y14" s="5"/>
      <c r="AA14" s="5"/>
      <c r="AC14" s="5"/>
      <c r="AE14" s="45"/>
      <c r="AK14" s="68"/>
    </row>
    <row r="15" spans="1:37" x14ac:dyDescent="0.2">
      <c r="A15" s="16"/>
      <c r="G15" s="5"/>
      <c r="I15" s="5"/>
      <c r="K15" s="5"/>
      <c r="M15" s="5"/>
      <c r="O15" s="5"/>
      <c r="Q15" s="5"/>
      <c r="U15" s="5"/>
      <c r="W15" s="45"/>
      <c r="Y15" s="5"/>
      <c r="AA15" s="5"/>
      <c r="AC15" s="5"/>
      <c r="AE15" s="45"/>
      <c r="AK15" s="68"/>
    </row>
    <row r="16" spans="1:37" x14ac:dyDescent="0.2">
      <c r="A16" s="16"/>
      <c r="G16" s="5"/>
      <c r="I16" s="5"/>
      <c r="K16" s="5"/>
      <c r="M16" s="5"/>
      <c r="O16" s="5"/>
      <c r="Q16" s="5"/>
      <c r="U16" s="5"/>
      <c r="W16" s="45"/>
      <c r="Y16" s="5"/>
      <c r="AA16" s="5"/>
      <c r="AC16" s="5"/>
      <c r="AE16" s="45"/>
      <c r="AK16" s="68"/>
    </row>
    <row r="17" spans="11:11" x14ac:dyDescent="0.2">
      <c r="K17" s="5"/>
    </row>
  </sheetData>
  <mergeCells count="5">
    <mergeCell ref="AH1:AJ1"/>
    <mergeCell ref="Y1:Z1"/>
    <mergeCell ref="G1:T1"/>
    <mergeCell ref="U1:X1"/>
    <mergeCell ref="AA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Serif,Bold"Fall 2020
</oddHeader>
    <oddFooter>&amp;C&amp;"MS Sans Serif,Bold"4 Target, 3 Acceptable, 2 Acceptable, 1 Unacceptable, NR=Did Not Observe</oddFooter>
  </headerFooter>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tabSelected="1" view="pageLayout" topLeftCell="A91" zoomScaleNormal="100" workbookViewId="0">
      <selection activeCell="C91" sqref="C91:D91"/>
    </sheetView>
  </sheetViews>
  <sheetFormatPr defaultColWidth="8.7109375" defaultRowHeight="13.2" x14ac:dyDescent="0.2"/>
  <cols>
    <col min="1" max="1" width="75.7109375" style="21" customWidth="1"/>
    <col min="2" max="2" width="21.28515625" style="21" customWidth="1"/>
    <col min="3" max="3" width="12" style="57" customWidth="1"/>
    <col min="4" max="4" width="12.28515625" style="21" customWidth="1"/>
    <col min="5" max="16384" width="8.7109375" style="21"/>
  </cols>
  <sheetData>
    <row r="1" spans="1:4" x14ac:dyDescent="0.25">
      <c r="A1" s="82" t="s">
        <v>57</v>
      </c>
      <c r="B1" s="83"/>
      <c r="C1" s="51" t="s">
        <v>24</v>
      </c>
      <c r="D1" s="20" t="s">
        <v>25</v>
      </c>
    </row>
    <row r="2" spans="1:4" x14ac:dyDescent="0.25">
      <c r="A2" s="84" t="s">
        <v>75</v>
      </c>
      <c r="B2" s="22" t="s">
        <v>53</v>
      </c>
      <c r="C2" s="35">
        <f>COUNTIF(Textual!$G$3:$G$297,2)</f>
        <v>7</v>
      </c>
      <c r="D2" s="23">
        <f>C2/$C$6</f>
        <v>0.875</v>
      </c>
    </row>
    <row r="3" spans="1:4" x14ac:dyDescent="0.25">
      <c r="A3" s="85"/>
      <c r="B3" s="22" t="s">
        <v>54</v>
      </c>
      <c r="C3" s="35">
        <f>COUNTIF(Textual!$G$3:$G$297,1)</f>
        <v>1</v>
      </c>
      <c r="D3" s="23">
        <f t="shared" ref="D3:D4" si="0">C3/$C$6</f>
        <v>0.125</v>
      </c>
    </row>
    <row r="4" spans="1:4" x14ac:dyDescent="0.25">
      <c r="A4" s="85"/>
      <c r="B4" s="24" t="s">
        <v>55</v>
      </c>
      <c r="C4" s="35">
        <f>COUNTIF(Textual!$G$3:$G$297,0)</f>
        <v>0</v>
      </c>
      <c r="D4" s="23">
        <f t="shared" si="0"/>
        <v>0</v>
      </c>
    </row>
    <row r="5" spans="1:4" x14ac:dyDescent="0.25">
      <c r="A5" s="25" t="s">
        <v>8</v>
      </c>
      <c r="B5" s="22" t="s">
        <v>56</v>
      </c>
      <c r="C5" s="35" t="s">
        <v>56</v>
      </c>
      <c r="D5" s="23" t="s">
        <v>56</v>
      </c>
    </row>
    <row r="6" spans="1:4" x14ac:dyDescent="0.25">
      <c r="A6" s="26">
        <f>SUM(C2*2+C3*1+C4*0)/C6</f>
        <v>1.875</v>
      </c>
      <c r="B6" s="27" t="s">
        <v>26</v>
      </c>
      <c r="C6" s="35">
        <f>SUM(C2:C5)</f>
        <v>8</v>
      </c>
      <c r="D6" s="23">
        <f>SUM(D2:D5)</f>
        <v>1</v>
      </c>
    </row>
    <row r="7" spans="1:4" s="31" customFormat="1" x14ac:dyDescent="0.25">
      <c r="A7" s="28"/>
      <c r="B7" s="29"/>
      <c r="C7" s="52"/>
      <c r="D7" s="30"/>
    </row>
    <row r="8" spans="1:4" x14ac:dyDescent="0.25">
      <c r="A8" s="86" t="s">
        <v>62</v>
      </c>
      <c r="B8" s="43" t="s">
        <v>53</v>
      </c>
      <c r="C8" s="35">
        <f>COUNTIF(Textual!$I$3:$I$297,2)</f>
        <v>8</v>
      </c>
      <c r="D8" s="23">
        <f>C8/$C$12</f>
        <v>1</v>
      </c>
    </row>
    <row r="9" spans="1:4" x14ac:dyDescent="0.25">
      <c r="A9" s="87"/>
      <c r="B9" s="43" t="s">
        <v>54</v>
      </c>
      <c r="C9" s="35">
        <f>COUNTIF(Textual!$I$3:$I$297,1)</f>
        <v>0</v>
      </c>
      <c r="D9" s="23">
        <f t="shared" ref="D9:D10" si="1">C9/$C$12</f>
        <v>0</v>
      </c>
    </row>
    <row r="10" spans="1:4" x14ac:dyDescent="0.25">
      <c r="A10" s="88"/>
      <c r="B10" s="44" t="s">
        <v>55</v>
      </c>
      <c r="C10" s="35">
        <f>COUNTIF(Textual!$I$3:$I$297,0)</f>
        <v>0</v>
      </c>
      <c r="D10" s="23">
        <f t="shared" si="1"/>
        <v>0</v>
      </c>
    </row>
    <row r="11" spans="1:4" x14ac:dyDescent="0.25">
      <c r="A11" s="25" t="s">
        <v>8</v>
      </c>
      <c r="B11" s="22"/>
      <c r="C11" s="35"/>
      <c r="D11" s="23"/>
    </row>
    <row r="12" spans="1:4" x14ac:dyDescent="0.25">
      <c r="A12" s="26">
        <f>SUM(C8*2+C9*1+C10*0)/$C$12</f>
        <v>2</v>
      </c>
      <c r="B12" s="27" t="s">
        <v>26</v>
      </c>
      <c r="C12" s="35">
        <f>SUM(C8:C11)</f>
        <v>8</v>
      </c>
      <c r="D12" s="23">
        <f>SUM(D8:D11)</f>
        <v>1</v>
      </c>
    </row>
    <row r="13" spans="1:4" s="31" customFormat="1" x14ac:dyDescent="0.25">
      <c r="A13" s="28"/>
      <c r="B13" s="29"/>
      <c r="C13" s="52"/>
      <c r="D13" s="30"/>
    </row>
    <row r="14" spans="1:4" x14ac:dyDescent="0.25">
      <c r="A14" s="89" t="s">
        <v>63</v>
      </c>
      <c r="B14" s="43" t="s">
        <v>53</v>
      </c>
      <c r="C14" s="53">
        <f>COUNTIF(Textual!$K$3:$K$297,2)</f>
        <v>8</v>
      </c>
      <c r="D14" s="32">
        <f>C14/$C$18</f>
        <v>1</v>
      </c>
    </row>
    <row r="15" spans="1:4" x14ac:dyDescent="0.25">
      <c r="A15" s="90"/>
      <c r="B15" s="43" t="s">
        <v>54</v>
      </c>
      <c r="C15" s="53">
        <f>COUNTIF(Textual!$K$3:$K$297,1)</f>
        <v>0</v>
      </c>
      <c r="D15" s="32">
        <f t="shared" ref="D15:D16" si="2">C15/$C$18</f>
        <v>0</v>
      </c>
    </row>
    <row r="16" spans="1:4" x14ac:dyDescent="0.25">
      <c r="A16" s="91"/>
      <c r="B16" s="44" t="s">
        <v>55</v>
      </c>
      <c r="C16" s="53">
        <f>COUNTIF(Textual!$K$3:$K$297,0)</f>
        <v>0</v>
      </c>
      <c r="D16" s="32">
        <f t="shared" si="2"/>
        <v>0</v>
      </c>
    </row>
    <row r="17" spans="1:4" x14ac:dyDescent="0.25">
      <c r="A17" s="25" t="s">
        <v>8</v>
      </c>
      <c r="B17" s="22"/>
      <c r="C17" s="53"/>
      <c r="D17" s="32"/>
    </row>
    <row r="18" spans="1:4" x14ac:dyDescent="0.25">
      <c r="A18" s="26">
        <f>SUM(C14*2+C15*1+C16*0)/$C$18</f>
        <v>2</v>
      </c>
      <c r="B18" s="33" t="s">
        <v>26</v>
      </c>
      <c r="C18" s="53">
        <f>SUM(C14:C17)</f>
        <v>8</v>
      </c>
      <c r="D18" s="32">
        <f>SUM(D14:D17)</f>
        <v>1</v>
      </c>
    </row>
    <row r="19" spans="1:4" s="31" customFormat="1" x14ac:dyDescent="0.25">
      <c r="A19" s="28"/>
      <c r="B19" s="29"/>
      <c r="C19" s="52"/>
      <c r="D19" s="30"/>
    </row>
    <row r="20" spans="1:4" x14ac:dyDescent="0.25">
      <c r="A20" s="77" t="s">
        <v>64</v>
      </c>
      <c r="B20" s="43" t="s">
        <v>53</v>
      </c>
      <c r="C20" s="35">
        <f>COUNTIF(Textual!$M$3:$M$297,2)</f>
        <v>8</v>
      </c>
      <c r="D20" s="23">
        <f>C20/$C$24</f>
        <v>1</v>
      </c>
    </row>
    <row r="21" spans="1:4" x14ac:dyDescent="0.25">
      <c r="A21" s="78"/>
      <c r="B21" s="43" t="s">
        <v>54</v>
      </c>
      <c r="C21" s="35">
        <f>COUNTIF(Textual!$M$3:$M$297,1)</f>
        <v>0</v>
      </c>
      <c r="D21" s="23">
        <f t="shared" ref="D21:D22" si="3">C21/$C$24</f>
        <v>0</v>
      </c>
    </row>
    <row r="22" spans="1:4" x14ac:dyDescent="0.25">
      <c r="A22" s="79"/>
      <c r="B22" s="44" t="s">
        <v>55</v>
      </c>
      <c r="C22" s="35">
        <f>COUNTIF(Textual!$M$3:$M$297,0)</f>
        <v>0</v>
      </c>
      <c r="D22" s="23">
        <f t="shared" si="3"/>
        <v>0</v>
      </c>
    </row>
    <row r="23" spans="1:4" x14ac:dyDescent="0.25">
      <c r="A23" s="25" t="s">
        <v>8</v>
      </c>
      <c r="B23" s="22"/>
      <c r="C23" s="35"/>
      <c r="D23" s="23"/>
    </row>
    <row r="24" spans="1:4" x14ac:dyDescent="0.25">
      <c r="A24" s="26">
        <f>SUM(C20*2+C21*1+C22*0)/$C$24</f>
        <v>2</v>
      </c>
      <c r="B24" s="34" t="s">
        <v>26</v>
      </c>
      <c r="C24" s="35">
        <f>SUM(C20:C23)</f>
        <v>8</v>
      </c>
      <c r="D24" s="23">
        <f>SUM(D20:D23)</f>
        <v>1</v>
      </c>
    </row>
    <row r="25" spans="1:4" s="31" customFormat="1" x14ac:dyDescent="0.25">
      <c r="A25" s="28"/>
      <c r="B25" s="29"/>
      <c r="C25" s="52"/>
      <c r="D25" s="30"/>
    </row>
    <row r="26" spans="1:4" x14ac:dyDescent="0.25">
      <c r="A26" s="77" t="s">
        <v>65</v>
      </c>
      <c r="B26" s="43" t="s">
        <v>53</v>
      </c>
      <c r="C26" s="35">
        <f>COUNTIF(Textual!$O$3:$O$297,2)</f>
        <v>8</v>
      </c>
      <c r="D26" s="23">
        <f>C26/$C$30</f>
        <v>1</v>
      </c>
    </row>
    <row r="27" spans="1:4" x14ac:dyDescent="0.25">
      <c r="A27" s="78"/>
      <c r="B27" s="43" t="s">
        <v>54</v>
      </c>
      <c r="C27" s="35">
        <f>COUNTIF(Textual!$O$3:$O$297,1)</f>
        <v>0</v>
      </c>
      <c r="D27" s="23">
        <f>C27/$C$30</f>
        <v>0</v>
      </c>
    </row>
    <row r="28" spans="1:4" x14ac:dyDescent="0.25">
      <c r="A28" s="79"/>
      <c r="B28" s="44" t="s">
        <v>55</v>
      </c>
      <c r="C28" s="35">
        <f>COUNTIF(Textual!$O$3:$O$297,0)</f>
        <v>0</v>
      </c>
      <c r="D28" s="23">
        <f>C28/$C$30</f>
        <v>0</v>
      </c>
    </row>
    <row r="29" spans="1:4" x14ac:dyDescent="0.25">
      <c r="A29" s="25" t="s">
        <v>8</v>
      </c>
      <c r="B29" s="22"/>
      <c r="C29" s="35"/>
      <c r="D29" s="23"/>
    </row>
    <row r="30" spans="1:4" x14ac:dyDescent="0.25">
      <c r="A30" s="26">
        <f>SUM(C26*2+C27*1+C28*0)/$C$30</f>
        <v>2</v>
      </c>
      <c r="B30" s="34" t="s">
        <v>26</v>
      </c>
      <c r="C30" s="35">
        <f>SUM(C26:C29)</f>
        <v>8</v>
      </c>
      <c r="D30" s="23">
        <f>SUM(D26:D29)</f>
        <v>1</v>
      </c>
    </row>
    <row r="31" spans="1:4" x14ac:dyDescent="0.25">
      <c r="A31" s="28"/>
      <c r="B31" s="29"/>
      <c r="C31" s="35"/>
      <c r="D31" s="23"/>
    </row>
    <row r="32" spans="1:4" x14ac:dyDescent="0.25">
      <c r="A32" s="77" t="s">
        <v>66</v>
      </c>
      <c r="B32" s="47" t="s">
        <v>53</v>
      </c>
      <c r="C32" s="35">
        <f>COUNTIF(Textual!$Q$3:$Q$297,2)</f>
        <v>8</v>
      </c>
      <c r="D32" s="23">
        <f>C32/$C$43</f>
        <v>1</v>
      </c>
    </row>
    <row r="33" spans="1:4" x14ac:dyDescent="0.25">
      <c r="A33" s="78"/>
      <c r="B33" s="47" t="s">
        <v>54</v>
      </c>
      <c r="C33" s="35">
        <f>COUNTIF(Textual!$Q$3:$Q$297,1)</f>
        <v>0</v>
      </c>
      <c r="D33" s="23">
        <f>C33/$C$43</f>
        <v>0</v>
      </c>
    </row>
    <row r="34" spans="1:4" x14ac:dyDescent="0.25">
      <c r="A34" s="79"/>
      <c r="B34" s="46" t="s">
        <v>55</v>
      </c>
      <c r="C34" s="35">
        <f>COUNTIF(Textual!$Q$3:$Q$297,0)</f>
        <v>0</v>
      </c>
      <c r="D34" s="23">
        <f>C34/$C$43</f>
        <v>0</v>
      </c>
    </row>
    <row r="35" spans="1:4" x14ac:dyDescent="0.25">
      <c r="A35" s="25" t="s">
        <v>8</v>
      </c>
      <c r="B35" s="47"/>
      <c r="C35" s="35"/>
      <c r="D35" s="23"/>
    </row>
    <row r="36" spans="1:4" x14ac:dyDescent="0.25">
      <c r="A36" s="26">
        <f>SUM(C32*2+C33*1+C34*0)/$C$43</f>
        <v>2</v>
      </c>
      <c r="B36" s="34" t="s">
        <v>26</v>
      </c>
      <c r="C36" s="35">
        <f>SUM(C32:C35)</f>
        <v>8</v>
      </c>
      <c r="D36" s="23">
        <f>SUM(D32:D35)</f>
        <v>1</v>
      </c>
    </row>
    <row r="37" spans="1:4" s="31" customFormat="1" x14ac:dyDescent="0.25">
      <c r="A37" s="28"/>
      <c r="B37" s="29"/>
      <c r="C37" s="52"/>
      <c r="D37" s="30"/>
    </row>
    <row r="38" spans="1:4" s="31" customFormat="1" x14ac:dyDescent="0.25">
      <c r="A38" s="28"/>
      <c r="B38" s="29"/>
      <c r="C38" s="52"/>
      <c r="D38" s="30"/>
    </row>
    <row r="39" spans="1:4" x14ac:dyDescent="0.25">
      <c r="A39" s="77" t="s">
        <v>67</v>
      </c>
      <c r="B39" s="43" t="s">
        <v>53</v>
      </c>
      <c r="C39" s="35">
        <f>COUNTIF(Textual!$S$3:$S$297,2)</f>
        <v>8</v>
      </c>
      <c r="D39" s="23">
        <f>C39/$C$43</f>
        <v>1</v>
      </c>
    </row>
    <row r="40" spans="1:4" x14ac:dyDescent="0.25">
      <c r="A40" s="78"/>
      <c r="B40" s="43" t="s">
        <v>54</v>
      </c>
      <c r="C40" s="35">
        <f>COUNTIF(Textual!$S$3:$S$297,1)</f>
        <v>0</v>
      </c>
      <c r="D40" s="23">
        <f>C40/$C$43</f>
        <v>0</v>
      </c>
    </row>
    <row r="41" spans="1:4" x14ac:dyDescent="0.25">
      <c r="A41" s="79"/>
      <c r="B41" s="44" t="s">
        <v>55</v>
      </c>
      <c r="C41" s="35">
        <f>COUNTIF(Textual!$S$3:$S$297,0)</f>
        <v>0</v>
      </c>
      <c r="D41" s="23">
        <f>C41/$C$43</f>
        <v>0</v>
      </c>
    </row>
    <row r="42" spans="1:4" x14ac:dyDescent="0.25">
      <c r="A42" s="25" t="s">
        <v>8</v>
      </c>
      <c r="B42" s="22"/>
      <c r="C42" s="35"/>
      <c r="D42" s="23"/>
    </row>
    <row r="43" spans="1:4" ht="12" customHeight="1" x14ac:dyDescent="0.25">
      <c r="A43" s="26">
        <f>SUM(C39*2+C40*1+C41*0)/$C$43</f>
        <v>2</v>
      </c>
      <c r="B43" s="34" t="s">
        <v>26</v>
      </c>
      <c r="C43" s="35">
        <f>SUM(C39:C42)</f>
        <v>8</v>
      </c>
      <c r="D43" s="23">
        <f>SUM(D39:D42)</f>
        <v>1</v>
      </c>
    </row>
    <row r="44" spans="1:4" ht="12" customHeight="1" x14ac:dyDescent="0.25">
      <c r="A44" s="26"/>
      <c r="B44" s="29"/>
      <c r="C44" s="52"/>
      <c r="D44" s="30"/>
    </row>
    <row r="45" spans="1:4" x14ac:dyDescent="0.25">
      <c r="A45" s="80" t="s">
        <v>27</v>
      </c>
      <c r="B45" s="81"/>
      <c r="C45" s="99">
        <f>AVERAGE(A43,A36,A30,A24,A18,A12,A6)</f>
        <v>1.9821428571428572</v>
      </c>
      <c r="D45" s="100"/>
    </row>
    <row r="46" spans="1:4" s="31" customFormat="1" x14ac:dyDescent="0.25">
      <c r="A46" s="28"/>
      <c r="B46" s="29"/>
      <c r="C46" s="52"/>
      <c r="D46" s="30"/>
    </row>
    <row r="47" spans="1:4" s="31" customFormat="1" x14ac:dyDescent="0.25">
      <c r="A47" s="82" t="s">
        <v>47</v>
      </c>
      <c r="B47" s="83"/>
      <c r="C47" s="51" t="s">
        <v>24</v>
      </c>
      <c r="D47" s="20" t="s">
        <v>25</v>
      </c>
    </row>
    <row r="48" spans="1:4" x14ac:dyDescent="0.25">
      <c r="A48" s="77" t="s">
        <v>68</v>
      </c>
      <c r="B48" s="43" t="s">
        <v>53</v>
      </c>
      <c r="C48" s="35">
        <f>COUNTIF(Textual!$U$3:$U$297,2)</f>
        <v>8</v>
      </c>
      <c r="D48" s="23">
        <f>C48/$C$52</f>
        <v>1</v>
      </c>
    </row>
    <row r="49" spans="1:4" x14ac:dyDescent="0.25">
      <c r="A49" s="78"/>
      <c r="B49" s="43" t="s">
        <v>54</v>
      </c>
      <c r="C49" s="35">
        <f>COUNTIF(Textual!$U$3:$U$297,1)</f>
        <v>0</v>
      </c>
      <c r="D49" s="23">
        <f t="shared" ref="D49:D50" si="4">C49/$C$52</f>
        <v>0</v>
      </c>
    </row>
    <row r="50" spans="1:4" x14ac:dyDescent="0.25">
      <c r="A50" s="79"/>
      <c r="B50" s="44" t="s">
        <v>55</v>
      </c>
      <c r="C50" s="35">
        <f>COUNTIF(Textual!$U$3:$U$297,0)</f>
        <v>0</v>
      </c>
      <c r="D50" s="23">
        <f t="shared" si="4"/>
        <v>0</v>
      </c>
    </row>
    <row r="51" spans="1:4" x14ac:dyDescent="0.25">
      <c r="A51" s="25" t="s">
        <v>8</v>
      </c>
      <c r="B51" s="22"/>
      <c r="C51" s="35"/>
      <c r="D51" s="23"/>
    </row>
    <row r="52" spans="1:4" x14ac:dyDescent="0.25">
      <c r="A52" s="26">
        <f>SUM(C48*2+C49*1+C50*0)/$C$52</f>
        <v>2</v>
      </c>
      <c r="B52" s="34" t="s">
        <v>26</v>
      </c>
      <c r="C52" s="35">
        <f>SUM(C48:C51)</f>
        <v>8</v>
      </c>
      <c r="D52" s="23">
        <f>SUM(D48:D51)</f>
        <v>1</v>
      </c>
    </row>
    <row r="53" spans="1:4" x14ac:dyDescent="0.25">
      <c r="A53" s="28"/>
      <c r="B53" s="29"/>
      <c r="C53" s="52"/>
      <c r="D53" s="30"/>
    </row>
    <row r="54" spans="1:4" x14ac:dyDescent="0.25">
      <c r="A54" s="77" t="s">
        <v>76</v>
      </c>
      <c r="B54" s="60" t="s">
        <v>53</v>
      </c>
      <c r="C54" s="35">
        <f>COUNTIF(Textual!$W$3:$W$297,2)</f>
        <v>8</v>
      </c>
      <c r="D54" s="23">
        <f>C54/$C$52</f>
        <v>1</v>
      </c>
    </row>
    <row r="55" spans="1:4" x14ac:dyDescent="0.25">
      <c r="A55" s="78"/>
      <c r="B55" s="60" t="s">
        <v>54</v>
      </c>
      <c r="C55" s="35">
        <f>COUNTIF(Textual!$W$3:$W$297,1)</f>
        <v>0</v>
      </c>
      <c r="D55" s="23">
        <f t="shared" ref="D55:D56" si="5">C55/$C$52</f>
        <v>0</v>
      </c>
    </row>
    <row r="56" spans="1:4" x14ac:dyDescent="0.25">
      <c r="A56" s="79"/>
      <c r="B56" s="59" t="s">
        <v>55</v>
      </c>
      <c r="C56" s="35">
        <f>COUNTIF(Textual!$W$3:$W$297,0)</f>
        <v>0</v>
      </c>
      <c r="D56" s="23">
        <f t="shared" si="5"/>
        <v>0</v>
      </c>
    </row>
    <row r="57" spans="1:4" x14ac:dyDescent="0.25">
      <c r="A57" s="25" t="s">
        <v>8</v>
      </c>
      <c r="B57" s="60"/>
      <c r="C57" s="35"/>
      <c r="D57" s="23"/>
    </row>
    <row r="58" spans="1:4" x14ac:dyDescent="0.25">
      <c r="A58" s="26">
        <f>SUM(C54*2+C55*1+C56*0)/$C$58</f>
        <v>2</v>
      </c>
      <c r="B58" s="34" t="s">
        <v>26</v>
      </c>
      <c r="C58" s="35">
        <f>SUM(C54:C57)</f>
        <v>8</v>
      </c>
      <c r="D58" s="23">
        <f>SUM(D54:D57)</f>
        <v>1</v>
      </c>
    </row>
    <row r="59" spans="1:4" x14ac:dyDescent="0.25">
      <c r="A59" s="80" t="s">
        <v>78</v>
      </c>
      <c r="B59" s="81"/>
      <c r="C59" s="99">
        <f>AVERAGE(A58,A52)</f>
        <v>2</v>
      </c>
      <c r="D59" s="100"/>
    </row>
    <row r="60" spans="1:4" s="31" customFormat="1" ht="12" customHeight="1" x14ac:dyDescent="0.25">
      <c r="A60" s="28"/>
      <c r="B60" s="29"/>
      <c r="C60" s="52"/>
      <c r="D60" s="30"/>
    </row>
    <row r="61" spans="1:4" s="31" customFormat="1" ht="15.75" customHeight="1" x14ac:dyDescent="0.25">
      <c r="A61" s="82" t="s">
        <v>43</v>
      </c>
      <c r="B61" s="83"/>
      <c r="C61" s="51" t="s">
        <v>24</v>
      </c>
      <c r="D61" s="20" t="s">
        <v>25</v>
      </c>
    </row>
    <row r="62" spans="1:4" x14ac:dyDescent="0.25">
      <c r="A62" s="77" t="s">
        <v>70</v>
      </c>
      <c r="B62" s="43" t="s">
        <v>53</v>
      </c>
      <c r="C62" s="35">
        <f>COUNTIF(Textual!$Y$3:$Y$297,2)</f>
        <v>8</v>
      </c>
      <c r="D62" s="23">
        <f>C62/$C$66</f>
        <v>1</v>
      </c>
    </row>
    <row r="63" spans="1:4" x14ac:dyDescent="0.25">
      <c r="A63" s="78"/>
      <c r="B63" s="43" t="s">
        <v>54</v>
      </c>
      <c r="C63" s="35">
        <f>COUNTIF(Textual!$Y$3:$Y$297,1)</f>
        <v>0</v>
      </c>
      <c r="D63" s="23">
        <f>C63/$C$66</f>
        <v>0</v>
      </c>
    </row>
    <row r="64" spans="1:4" x14ac:dyDescent="0.25">
      <c r="A64" s="79"/>
      <c r="B64" s="44" t="s">
        <v>55</v>
      </c>
      <c r="C64" s="35">
        <f>COUNTIF(Textual!$Y$3:$Y$297,0)</f>
        <v>0</v>
      </c>
      <c r="D64" s="23">
        <f>C64/$C$66</f>
        <v>0</v>
      </c>
    </row>
    <row r="65" spans="1:4" x14ac:dyDescent="0.25">
      <c r="A65" s="25" t="s">
        <v>8</v>
      </c>
      <c r="B65" s="22"/>
      <c r="C65" s="35"/>
      <c r="D65" s="23"/>
    </row>
    <row r="66" spans="1:4" x14ac:dyDescent="0.25">
      <c r="A66" s="26">
        <f>SUM(C62*2+C63*1+C64*0)/$C$66</f>
        <v>2</v>
      </c>
      <c r="B66" s="34" t="s">
        <v>26</v>
      </c>
      <c r="C66" s="35">
        <f>SUM(C62:C65)</f>
        <v>8</v>
      </c>
      <c r="D66" s="23">
        <f>SUM(D62:D65)</f>
        <v>1</v>
      </c>
    </row>
    <row r="67" spans="1:4" x14ac:dyDescent="0.25">
      <c r="A67" s="28"/>
      <c r="B67" s="29"/>
      <c r="C67" s="52"/>
      <c r="D67" s="30"/>
    </row>
    <row r="68" spans="1:4" x14ac:dyDescent="0.25">
      <c r="A68" s="80" t="s">
        <v>28</v>
      </c>
      <c r="B68" s="81"/>
      <c r="C68" s="99">
        <f>AVERAGE(A66)</f>
        <v>2</v>
      </c>
      <c r="D68" s="100"/>
    </row>
    <row r="69" spans="1:4" x14ac:dyDescent="0.25">
      <c r="A69" s="28"/>
      <c r="B69" s="29"/>
      <c r="C69" s="52"/>
      <c r="D69" s="30"/>
    </row>
    <row r="70" spans="1:4" s="31" customFormat="1" x14ac:dyDescent="0.25">
      <c r="A70" s="82" t="s">
        <v>52</v>
      </c>
      <c r="B70" s="83"/>
      <c r="C70" s="51" t="s">
        <v>24</v>
      </c>
      <c r="D70" s="20" t="s">
        <v>25</v>
      </c>
    </row>
    <row r="71" spans="1:4" x14ac:dyDescent="0.25">
      <c r="A71" s="77" t="s">
        <v>46</v>
      </c>
      <c r="B71" s="43" t="s">
        <v>53</v>
      </c>
      <c r="C71" s="35">
        <f>COUNTIF(Textual!$AA$3:$AA$297,2)</f>
        <v>8</v>
      </c>
      <c r="D71" s="23">
        <f>C71/$C$75</f>
        <v>1</v>
      </c>
    </row>
    <row r="72" spans="1:4" x14ac:dyDescent="0.25">
      <c r="A72" s="78"/>
      <c r="B72" s="43" t="s">
        <v>54</v>
      </c>
      <c r="C72" s="35">
        <f>COUNTIF(Textual!$AA$3:$AA$297,1)</f>
        <v>0</v>
      </c>
      <c r="D72" s="23">
        <f>C72/$C$75</f>
        <v>0</v>
      </c>
    </row>
    <row r="73" spans="1:4" x14ac:dyDescent="0.25">
      <c r="A73" s="79"/>
      <c r="B73" s="44" t="s">
        <v>55</v>
      </c>
      <c r="C73" s="35">
        <f>COUNTIF(Textual!$AA$3:$AA$297,0)</f>
        <v>0</v>
      </c>
      <c r="D73" s="23">
        <f>C73/$C$75</f>
        <v>0</v>
      </c>
    </row>
    <row r="74" spans="1:4" x14ac:dyDescent="0.25">
      <c r="A74" s="25" t="s">
        <v>8</v>
      </c>
      <c r="B74" s="22"/>
      <c r="C74" s="35"/>
      <c r="D74" s="23"/>
    </row>
    <row r="75" spans="1:4" x14ac:dyDescent="0.25">
      <c r="A75" s="26">
        <f>SUM(C71*2+C72*1+C73*0)/$C$75</f>
        <v>2</v>
      </c>
      <c r="B75" s="34" t="s">
        <v>26</v>
      </c>
      <c r="C75" s="35">
        <f>SUM(C71:C74)</f>
        <v>8</v>
      </c>
      <c r="D75" s="23">
        <f>SUM(D71:D74)</f>
        <v>1</v>
      </c>
    </row>
    <row r="76" spans="1:4" s="31" customFormat="1" x14ac:dyDescent="0.25">
      <c r="A76" s="28"/>
      <c r="B76" s="29"/>
      <c r="C76" s="52"/>
      <c r="D76" s="30"/>
    </row>
    <row r="77" spans="1:4" x14ac:dyDescent="0.25">
      <c r="A77" s="77" t="s">
        <v>72</v>
      </c>
      <c r="B77" s="43" t="s">
        <v>53</v>
      </c>
      <c r="C77" s="35">
        <f>COUNTIF(Textual!$AC$3:$AC$297,2)</f>
        <v>8</v>
      </c>
      <c r="D77" s="23">
        <f>C77/$C$81</f>
        <v>1</v>
      </c>
    </row>
    <row r="78" spans="1:4" x14ac:dyDescent="0.25">
      <c r="A78" s="78"/>
      <c r="B78" s="43" t="s">
        <v>54</v>
      </c>
      <c r="C78" s="35">
        <f>COUNTIF(Textual!$AC$3:$AC$297,1)</f>
        <v>0</v>
      </c>
      <c r="D78" s="23">
        <f>C78/$C$81</f>
        <v>0</v>
      </c>
    </row>
    <row r="79" spans="1:4" x14ac:dyDescent="0.25">
      <c r="A79" s="79"/>
      <c r="B79" s="44" t="s">
        <v>55</v>
      </c>
      <c r="C79" s="35">
        <f>COUNTIF(Textual!$AC$3:$AC$297,0)</f>
        <v>0</v>
      </c>
      <c r="D79" s="23">
        <f>C79/$C$81</f>
        <v>0</v>
      </c>
    </row>
    <row r="80" spans="1:4" x14ac:dyDescent="0.25">
      <c r="A80" s="25" t="s">
        <v>8</v>
      </c>
      <c r="B80" s="22"/>
      <c r="C80" s="35"/>
      <c r="D80" s="23"/>
    </row>
    <row r="81" spans="1:4" x14ac:dyDescent="0.25">
      <c r="A81" s="26">
        <f>SUM(C77*2+C78*1+C79*0)/$C$81</f>
        <v>2</v>
      </c>
      <c r="B81" s="34" t="s">
        <v>26</v>
      </c>
      <c r="C81" s="35">
        <f>SUM(C77:C80)</f>
        <v>8</v>
      </c>
      <c r="D81" s="23">
        <f>SUM(D77:D80)</f>
        <v>1</v>
      </c>
    </row>
    <row r="82" spans="1:4" s="31" customFormat="1" x14ac:dyDescent="0.25">
      <c r="A82" s="28"/>
      <c r="B82" s="29"/>
      <c r="C82" s="52"/>
      <c r="D82" s="30"/>
    </row>
    <row r="83" spans="1:4" x14ac:dyDescent="0.25">
      <c r="A83" s="77" t="s">
        <v>77</v>
      </c>
      <c r="B83" s="60" t="s">
        <v>53</v>
      </c>
      <c r="C83" s="35">
        <f>COUNTIF(Textual!$AE$3:$AE$297,2)</f>
        <v>8</v>
      </c>
      <c r="D83" s="23">
        <f>C83/$C$81</f>
        <v>1</v>
      </c>
    </row>
    <row r="84" spans="1:4" x14ac:dyDescent="0.25">
      <c r="A84" s="78"/>
      <c r="B84" s="60" t="s">
        <v>54</v>
      </c>
      <c r="C84" s="35">
        <f>COUNTIF(Textual!$AE$3:$AE$297,1)</f>
        <v>0</v>
      </c>
      <c r="D84" s="23">
        <f>C84/$C$81</f>
        <v>0</v>
      </c>
    </row>
    <row r="85" spans="1:4" x14ac:dyDescent="0.25">
      <c r="A85" s="79"/>
      <c r="B85" s="59" t="s">
        <v>55</v>
      </c>
      <c r="C85" s="35">
        <f>COUNTIF(Textual!$AE$3:$AE$297,0)</f>
        <v>0</v>
      </c>
      <c r="D85" s="23">
        <f>C85/$C$81</f>
        <v>0</v>
      </c>
    </row>
    <row r="86" spans="1:4" x14ac:dyDescent="0.25">
      <c r="A86" s="25" t="s">
        <v>8</v>
      </c>
      <c r="B86" s="60"/>
      <c r="C86" s="35"/>
      <c r="D86" s="23"/>
    </row>
    <row r="87" spans="1:4" x14ac:dyDescent="0.25">
      <c r="A87" s="26">
        <f>SUM(C83*2+C84*1+C85*0)/$C$87</f>
        <v>2</v>
      </c>
      <c r="B87" s="34" t="s">
        <v>26</v>
      </c>
      <c r="C87" s="35">
        <f>SUM(C83:C86)</f>
        <v>8</v>
      </c>
      <c r="D87" s="23">
        <f>SUM(D83:D86)</f>
        <v>1</v>
      </c>
    </row>
    <row r="88" spans="1:4" x14ac:dyDescent="0.25">
      <c r="A88" s="67"/>
      <c r="B88" s="29"/>
      <c r="C88" s="65"/>
      <c r="D88" s="66"/>
    </row>
    <row r="89" spans="1:4" s="31" customFormat="1" x14ac:dyDescent="0.25">
      <c r="A89" s="95" t="s">
        <v>29</v>
      </c>
      <c r="B89" s="96"/>
      <c r="C89" s="103">
        <f>AVERAGE(A87,A81,A75)</f>
        <v>2</v>
      </c>
      <c r="D89" s="104"/>
    </row>
    <row r="90" spans="1:4" x14ac:dyDescent="0.25">
      <c r="A90" s="28"/>
      <c r="B90" s="29"/>
      <c r="C90" s="52"/>
      <c r="D90" s="30"/>
    </row>
    <row r="91" spans="1:4" s="31" customFormat="1" x14ac:dyDescent="0.25">
      <c r="A91" s="28" t="s">
        <v>158</v>
      </c>
      <c r="B91" s="29"/>
      <c r="C91" s="107">
        <f>SUM(A87,A81,A75,A66,A58,A52,A43,A36,A30,A24,A18,A12,A6)</f>
        <v>25.875</v>
      </c>
      <c r="D91" s="107"/>
    </row>
    <row r="92" spans="1:4" s="31" customFormat="1" x14ac:dyDescent="0.25">
      <c r="A92" s="36" t="s">
        <v>10</v>
      </c>
      <c r="B92" s="29"/>
      <c r="C92" s="52"/>
      <c r="D92" s="30"/>
    </row>
    <row r="93" spans="1:4" s="31" customFormat="1" ht="27" customHeight="1" x14ac:dyDescent="0.25">
      <c r="A93" s="93" t="s">
        <v>0</v>
      </c>
      <c r="B93" s="94"/>
      <c r="C93" s="54" t="s">
        <v>24</v>
      </c>
      <c r="D93" s="20" t="s">
        <v>25</v>
      </c>
    </row>
    <row r="94" spans="1:4" x14ac:dyDescent="0.25">
      <c r="A94" s="105" t="s">
        <v>30</v>
      </c>
      <c r="B94" s="106"/>
      <c r="C94" s="35">
        <f>COUNTIF(Numerical!$AD$3:$AD$10,4)</f>
        <v>8</v>
      </c>
      <c r="D94" s="23">
        <f>C94/$C$98</f>
        <v>1</v>
      </c>
    </row>
    <row r="95" spans="1:4" x14ac:dyDescent="0.25">
      <c r="A95" s="97" t="s">
        <v>31</v>
      </c>
      <c r="B95" s="98"/>
      <c r="C95" s="35">
        <f>COUNTIF(Numerical!$AD$3:$AD$10,3)</f>
        <v>0</v>
      </c>
      <c r="D95" s="23">
        <f>C95/$C$98</f>
        <v>0</v>
      </c>
    </row>
    <row r="96" spans="1:4" x14ac:dyDescent="0.25">
      <c r="A96" s="92" t="s">
        <v>32</v>
      </c>
      <c r="B96" s="85"/>
      <c r="C96" s="35">
        <f>COUNTIF(Numerical!$AD$3:$AD$10,2)</f>
        <v>0</v>
      </c>
      <c r="D96" s="23">
        <f>C96/$C$98</f>
        <v>0</v>
      </c>
    </row>
    <row r="97" spans="1:4" x14ac:dyDescent="0.25">
      <c r="A97" s="92" t="s">
        <v>33</v>
      </c>
      <c r="B97" s="81"/>
      <c r="C97" s="35">
        <f>COUNTIF(Numerical!$AD$3:$AD$10,1)</f>
        <v>0</v>
      </c>
      <c r="D97" s="23">
        <f>C97/$C$98</f>
        <v>0</v>
      </c>
    </row>
    <row r="98" spans="1:4" x14ac:dyDescent="0.25">
      <c r="A98" s="28"/>
      <c r="B98" s="38" t="s">
        <v>26</v>
      </c>
      <c r="C98" s="35">
        <f>SUM(C94:C97)</f>
        <v>8</v>
      </c>
      <c r="D98" s="23">
        <f>SUM(D94:D97)</f>
        <v>1</v>
      </c>
    </row>
    <row r="99" spans="1:4" x14ac:dyDescent="0.25">
      <c r="A99" s="28"/>
      <c r="B99" s="39" t="s">
        <v>8</v>
      </c>
      <c r="C99" s="99">
        <f>SUM(C94*4+C95*3+C96*2+C97*1)/C98</f>
        <v>4</v>
      </c>
      <c r="D99" s="100"/>
    </row>
    <row r="100" spans="1:4" x14ac:dyDescent="0.25">
      <c r="A100" s="28"/>
      <c r="B100" s="40"/>
      <c r="C100" s="55"/>
      <c r="D100" s="41"/>
    </row>
    <row r="101" spans="1:4" s="31" customFormat="1" x14ac:dyDescent="0.25">
      <c r="A101" s="93" t="s">
        <v>1</v>
      </c>
      <c r="B101" s="94"/>
      <c r="C101" s="56" t="s">
        <v>24</v>
      </c>
      <c r="D101" s="37" t="s">
        <v>25</v>
      </c>
    </row>
    <row r="102" spans="1:4" x14ac:dyDescent="0.25">
      <c r="A102" s="92" t="s">
        <v>34</v>
      </c>
      <c r="B102" s="85"/>
      <c r="C102" s="35">
        <f>COUNTIF(Numerical!$AE$3:$AE$10,4)</f>
        <v>8</v>
      </c>
      <c r="D102" s="23">
        <f>C102/$C$106</f>
        <v>1</v>
      </c>
    </row>
    <row r="103" spans="1:4" x14ac:dyDescent="0.25">
      <c r="A103" s="92" t="s">
        <v>35</v>
      </c>
      <c r="B103" s="85"/>
      <c r="C103" s="35">
        <f>COUNTIF(Numerical!$AE$3:$AE$10,3)</f>
        <v>0</v>
      </c>
      <c r="D103" s="23">
        <f>C103/$C$106</f>
        <v>0</v>
      </c>
    </row>
    <row r="104" spans="1:4" x14ac:dyDescent="0.25">
      <c r="A104" s="92" t="s">
        <v>36</v>
      </c>
      <c r="B104" s="85"/>
      <c r="C104" s="35">
        <f>COUNTIF(Numerical!$AE$3:$AE$10,2)</f>
        <v>0</v>
      </c>
      <c r="D104" s="23">
        <f>C104/$C$106</f>
        <v>0</v>
      </c>
    </row>
    <row r="105" spans="1:4" x14ac:dyDescent="0.25">
      <c r="A105" s="92" t="s">
        <v>37</v>
      </c>
      <c r="B105" s="85"/>
      <c r="C105" s="35">
        <f>COUNTIF(Numerical!$AE$3:$AE$10,1)</f>
        <v>0</v>
      </c>
      <c r="D105" s="23">
        <f>C105/$C$106</f>
        <v>0</v>
      </c>
    </row>
    <row r="106" spans="1:4" x14ac:dyDescent="0.25">
      <c r="A106" s="28"/>
      <c r="B106" s="27" t="s">
        <v>26</v>
      </c>
      <c r="C106" s="35">
        <f>SUM(C102:C105)</f>
        <v>8</v>
      </c>
      <c r="D106" s="23">
        <f>SUM(D102:D105)</f>
        <v>1</v>
      </c>
    </row>
    <row r="107" spans="1:4" x14ac:dyDescent="0.25">
      <c r="A107" s="28"/>
      <c r="B107" s="39" t="s">
        <v>8</v>
      </c>
      <c r="C107" s="99">
        <f>SUM(C102*4+C103*3+C104*2+C105*1)/C106</f>
        <v>4</v>
      </c>
      <c r="D107" s="100"/>
    </row>
    <row r="108" spans="1:4" s="31" customFormat="1" x14ac:dyDescent="0.25">
      <c r="A108" s="28"/>
      <c r="B108" s="29"/>
      <c r="C108" s="52"/>
      <c r="D108" s="30"/>
    </row>
    <row r="109" spans="1:4" s="31" customFormat="1" x14ac:dyDescent="0.25">
      <c r="A109" s="36" t="s">
        <v>10</v>
      </c>
      <c r="B109" s="29"/>
      <c r="C109" s="52"/>
      <c r="D109" s="30"/>
    </row>
    <row r="110" spans="1:4" s="31" customFormat="1" ht="27" customHeight="1" x14ac:dyDescent="0.25">
      <c r="A110" s="101" t="s">
        <v>2</v>
      </c>
      <c r="B110" s="102"/>
      <c r="C110" s="56" t="s">
        <v>24</v>
      </c>
      <c r="D110" s="37" t="s">
        <v>25</v>
      </c>
    </row>
    <row r="111" spans="1:4" ht="42" customHeight="1" x14ac:dyDescent="0.25">
      <c r="A111" s="84" t="s">
        <v>38</v>
      </c>
      <c r="B111" s="85"/>
      <c r="C111" s="35">
        <f>COUNTIF(Numerical!$AF$3:$AF$10,3)</f>
        <v>8</v>
      </c>
      <c r="D111" s="23">
        <f>C111/$C$114</f>
        <v>1</v>
      </c>
    </row>
    <row r="112" spans="1:4" ht="42" customHeight="1" x14ac:dyDescent="0.25">
      <c r="A112" s="84" t="s">
        <v>39</v>
      </c>
      <c r="B112" s="85"/>
      <c r="C112" s="35">
        <f>COUNTIF(Numerical!$AF$3:$AF$10,2)</f>
        <v>0</v>
      </c>
      <c r="D112" s="23">
        <f>C112/$C$114</f>
        <v>0</v>
      </c>
    </row>
    <row r="113" spans="1:4" ht="42" customHeight="1" x14ac:dyDescent="0.25">
      <c r="A113" s="84" t="s">
        <v>40</v>
      </c>
      <c r="B113" s="85"/>
      <c r="C113" s="35">
        <f>COUNTIF(Numerical!$AF$3:$AF$10,1)</f>
        <v>0</v>
      </c>
      <c r="D113" s="23">
        <f>C113/$C$114</f>
        <v>0</v>
      </c>
    </row>
    <row r="114" spans="1:4" x14ac:dyDescent="0.25">
      <c r="A114" s="28"/>
      <c r="B114" s="38" t="s">
        <v>26</v>
      </c>
      <c r="C114" s="35">
        <f>SUM(C111:C113)</f>
        <v>8</v>
      </c>
      <c r="D114" s="23">
        <f>SUM(D111:D113)</f>
        <v>1</v>
      </c>
    </row>
    <row r="115" spans="1:4" x14ac:dyDescent="0.25">
      <c r="B115" s="39" t="s">
        <v>8</v>
      </c>
      <c r="C115" s="99">
        <f>SUM(C111*3+C112*2+C113*1)/C114</f>
        <v>3</v>
      </c>
      <c r="D115" s="100"/>
    </row>
    <row r="117" spans="1:4" x14ac:dyDescent="0.25">
      <c r="A117" s="80" t="s">
        <v>41</v>
      </c>
      <c r="B117" s="81"/>
      <c r="C117" s="99">
        <f>AVERAGE(C99,C107,C115)</f>
        <v>3.6666666666666665</v>
      </c>
      <c r="D117" s="100"/>
    </row>
  </sheetData>
  <mergeCells count="45">
    <mergeCell ref="C45:D45"/>
    <mergeCell ref="A47:B47"/>
    <mergeCell ref="C59:D59"/>
    <mergeCell ref="C99:D99"/>
    <mergeCell ref="A62:A64"/>
    <mergeCell ref="A61:B61"/>
    <mergeCell ref="A83:A85"/>
    <mergeCell ref="A70:B70"/>
    <mergeCell ref="A68:B68"/>
    <mergeCell ref="C68:D68"/>
    <mergeCell ref="C89:D89"/>
    <mergeCell ref="A94:B94"/>
    <mergeCell ref="C91:D91"/>
    <mergeCell ref="A113:B113"/>
    <mergeCell ref="C115:D115"/>
    <mergeCell ref="A117:B117"/>
    <mergeCell ref="C117:D117"/>
    <mergeCell ref="A103:B103"/>
    <mergeCell ref="A104:B104"/>
    <mergeCell ref="A105:B105"/>
    <mergeCell ref="C107:D107"/>
    <mergeCell ref="A110:B110"/>
    <mergeCell ref="A111:B111"/>
    <mergeCell ref="A112:B112"/>
    <mergeCell ref="A102:B102"/>
    <mergeCell ref="A93:B93"/>
    <mergeCell ref="A89:B89"/>
    <mergeCell ref="A71:A73"/>
    <mergeCell ref="A77:A79"/>
    <mergeCell ref="A95:B95"/>
    <mergeCell ref="A96:B96"/>
    <mergeCell ref="A97:B97"/>
    <mergeCell ref="A101:B101"/>
    <mergeCell ref="A1:B1"/>
    <mergeCell ref="A2:A4"/>
    <mergeCell ref="A8:A10"/>
    <mergeCell ref="A14:A16"/>
    <mergeCell ref="A20:A22"/>
    <mergeCell ref="A26:A28"/>
    <mergeCell ref="A39:A41"/>
    <mergeCell ref="A48:A50"/>
    <mergeCell ref="A32:A34"/>
    <mergeCell ref="A59:B59"/>
    <mergeCell ref="A54:A56"/>
    <mergeCell ref="A45:B45"/>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Serif,Bold"Fall 2020
</oddHeader>
    <oddFooter>&amp;C&amp;"MS Sans Serif,Bold"4 Target, 3 Acceptable, 2 Acceptable, 1 Unacceptable, NR=Did Not Observe</oddFooter>
  </headerFooter>
  <rowBreaks count="2" manualBreakCount="2">
    <brk id="46" max="1638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Numerical</vt:lpstr>
      <vt:lpstr>Textual</vt:lpstr>
      <vt:lpstr>ItemAnalysis</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2022-05-10T16:17:50Z</dcterms:modified>
</cp:coreProperties>
</file>