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FALL 2020 CAEP TWS\"/>
    </mc:Choice>
  </mc:AlternateContent>
  <xr:revisionPtr revIDLastSave="0" documentId="13_ncr:1_{B19A69B5-3000-4488-8CB5-75DD809B7F3E}" xr6:coauthVersionLast="47" xr6:coauthVersionMax="47" xr10:uidLastSave="{00000000-0000-0000-0000-000000000000}"/>
  <bookViews>
    <workbookView xWindow="-108" yWindow="-108" windowWidth="23256" windowHeight="12456" activeTab="2" xr2:uid="{00000000-000D-0000-FFFF-FFFF00000000}"/>
  </bookViews>
  <sheets>
    <sheet name="Item Analysis" sheetId="3" r:id="rId1"/>
    <sheet name="Textual" sheetId="4" r:id="rId2"/>
    <sheet name="Numeric" sheetId="2"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3" l="1"/>
  <c r="C38" i="3"/>
  <c r="N12" i="2" l="1"/>
  <c r="C12" i="2"/>
  <c r="D12" i="2"/>
  <c r="E12" i="2"/>
  <c r="F12" i="2"/>
  <c r="G12" i="2"/>
  <c r="H12" i="2"/>
  <c r="I12" i="2"/>
  <c r="J12" i="2"/>
  <c r="K12" i="2"/>
  <c r="L12" i="2"/>
  <c r="M12" i="2"/>
  <c r="B12" i="2"/>
  <c r="N9" i="2"/>
  <c r="N10" i="2"/>
  <c r="B9" i="2"/>
  <c r="C9" i="2"/>
  <c r="D9" i="2"/>
  <c r="E9" i="2"/>
  <c r="F9" i="2"/>
  <c r="G9" i="2"/>
  <c r="H9" i="2"/>
  <c r="I9" i="2"/>
  <c r="J9" i="2"/>
  <c r="K9" i="2"/>
  <c r="L9" i="2"/>
  <c r="B10" i="2"/>
  <c r="C10" i="2"/>
  <c r="D10" i="2"/>
  <c r="E10" i="2"/>
  <c r="F10" i="2"/>
  <c r="G10" i="2"/>
  <c r="H10" i="2"/>
  <c r="I10" i="2"/>
  <c r="J10" i="2"/>
  <c r="K10" i="2"/>
  <c r="L10" i="2"/>
  <c r="M10" i="2" l="1"/>
  <c r="M9" i="2"/>
  <c r="C59" i="3"/>
  <c r="C58" i="3"/>
  <c r="C57" i="3"/>
  <c r="C54" i="3"/>
  <c r="C53" i="3"/>
  <c r="C52" i="3"/>
  <c r="C49" i="3"/>
  <c r="C48" i="3"/>
  <c r="C47" i="3"/>
  <c r="C44" i="3"/>
  <c r="C43" i="3"/>
  <c r="C42" i="3"/>
  <c r="C34" i="3"/>
  <c r="C33" i="3"/>
  <c r="C32" i="3"/>
  <c r="C29" i="3"/>
  <c r="C28" i="3"/>
  <c r="C27" i="3"/>
  <c r="C37" i="3"/>
  <c r="C24" i="3"/>
  <c r="C23" i="3"/>
  <c r="C22" i="3"/>
  <c r="C19" i="3"/>
  <c r="C18" i="3"/>
  <c r="C17" i="3"/>
  <c r="C12" i="3"/>
  <c r="C14" i="3"/>
  <c r="C13" i="3"/>
  <c r="C7" i="3"/>
  <c r="C9" i="3"/>
  <c r="C8" i="3"/>
  <c r="B8" i="2"/>
  <c r="C8" i="2"/>
  <c r="D8" i="2"/>
  <c r="E8" i="2"/>
  <c r="F8" i="2"/>
  <c r="G8" i="2"/>
  <c r="H8" i="2"/>
  <c r="I8" i="2"/>
  <c r="J8" i="2"/>
  <c r="K8" i="2"/>
  <c r="L8" i="2"/>
  <c r="L7" i="2"/>
  <c r="K7" i="2"/>
  <c r="J7" i="2"/>
  <c r="I7" i="2"/>
  <c r="H7" i="2"/>
  <c r="G7" i="2"/>
  <c r="F7" i="2"/>
  <c r="E7" i="2"/>
  <c r="D7" i="2"/>
  <c r="C7" i="2"/>
  <c r="B7" i="2"/>
  <c r="M7" i="2" l="1"/>
  <c r="N7" i="2"/>
  <c r="N8" i="2"/>
  <c r="C45" i="3"/>
  <c r="C35" i="3"/>
  <c r="M8" i="2" l="1"/>
  <c r="C60" i="3"/>
  <c r="C55" i="3"/>
  <c r="D53" i="3" s="1"/>
  <c r="C20" i="3" l="1"/>
  <c r="D17" i="3" s="1"/>
  <c r="D57" i="3"/>
  <c r="D52" i="3"/>
  <c r="D58" i="3"/>
  <c r="C25" i="3"/>
  <c r="D24" i="3" s="1"/>
  <c r="D59" i="3"/>
  <c r="D44" i="3"/>
  <c r="D54" i="3"/>
  <c r="D33" i="3"/>
  <c r="C15" i="3"/>
  <c r="D12" i="3" s="1"/>
  <c r="C40" i="3"/>
  <c r="D38" i="3" s="1"/>
  <c r="C50" i="3"/>
  <c r="D49" i="3" s="1"/>
  <c r="C30" i="3"/>
  <c r="D29" i="3" s="1"/>
  <c r="C10" i="3"/>
  <c r="D18" i="3" l="1"/>
  <c r="D19" i="3"/>
  <c r="D23" i="3"/>
  <c r="D60" i="3"/>
  <c r="D27" i="3"/>
  <c r="D47" i="3"/>
  <c r="A15" i="3"/>
  <c r="D42" i="3"/>
  <c r="D37" i="3"/>
  <c r="D43" i="3"/>
  <c r="D48" i="3"/>
  <c r="D14" i="3"/>
  <c r="D22" i="3"/>
  <c r="D32" i="3"/>
  <c r="D34" i="3"/>
  <c r="D28" i="3"/>
  <c r="D39" i="3"/>
  <c r="D40" i="3" s="1"/>
  <c r="A35" i="3"/>
  <c r="D13" i="3"/>
  <c r="D9" i="3"/>
  <c r="D8" i="3"/>
  <c r="D55" i="3"/>
  <c r="D7" i="3"/>
  <c r="A10" i="3"/>
  <c r="D20" i="3" l="1"/>
  <c r="D25" i="3"/>
  <c r="D35" i="3"/>
  <c r="D50" i="3"/>
  <c r="D30" i="3"/>
  <c r="D45" i="3"/>
  <c r="D10" i="3"/>
  <c r="D15" i="3"/>
  <c r="A60" i="3"/>
  <c r="A55" i="3"/>
  <c r="A50" i="3"/>
  <c r="A45" i="3"/>
  <c r="A40" i="3"/>
  <c r="A62" i="3" s="1"/>
  <c r="A30" i="3"/>
  <c r="A25" i="3"/>
  <c r="A20" i="3"/>
</calcChain>
</file>

<file path=xl/sharedStrings.xml><?xml version="1.0" encoding="utf-8"?>
<sst xmlns="http://schemas.openxmlformats.org/spreadsheetml/2006/main" count="175" uniqueCount="98">
  <si>
    <t>11. Grammar, Usage, and Mechanics</t>
  </si>
  <si>
    <t>NV</t>
  </si>
  <si>
    <t>#</t>
  </si>
  <si>
    <t>Mean</t>
  </si>
  <si>
    <t>Mean:</t>
  </si>
  <si>
    <t>SOUTHWESTERN OKLAHOMA STATE UNIVERSITY</t>
  </si>
  <si>
    <t>EVALUATION OF TEACHER CANDIDATE</t>
  </si>
  <si>
    <t>Count</t>
  </si>
  <si>
    <t>Pct</t>
  </si>
  <si>
    <t>Target (2 pts.): The candidate provides a description of the classroom environment, including these 5 components: resources; classroom arrangement; student demographics, culture, and accommodations.</t>
  </si>
  <si>
    <t>Acceptable (1 pt.): The candidate provides a description of the classroom environment, including 4 of 5 components: resources; classroom arrangement; student demographics, culture, and accommodations.</t>
  </si>
  <si>
    <t>Unacceptable (0 pts.): The candidate provides incomplete information of the classroom with less than 4 of the specified components.</t>
  </si>
  <si>
    <t>Total</t>
  </si>
  <si>
    <t>Target (2 pts.): The candidate describes two or more factors that influence instruction: students needs, interests, resources, time limits, candidates personal strengths, and/or required curriculum.</t>
  </si>
  <si>
    <t>Acceptable (1 pt.): The candidate describes one factor that influences unit instruction: students needs, interests, resources, time limits, candidates personal strengths, or required curriculum.</t>
  </si>
  <si>
    <t>Unacceptable (0 pts.): The candidate does not describe a factor that influences unit instruction, such as students needs, interests, resources, time limits, candidates personal strengths, or required curriculum.</t>
  </si>
  <si>
    <t>Target (2 pts.): The candidate includes 4 or more instructional/collaborative strategies, which are inclusive and engaging for students.</t>
  </si>
  <si>
    <t>Acceptable (1 pt.): The candidate includes 3 instructional/collaborative strategies, which are inclusive and engaging for students.</t>
  </si>
  <si>
    <t>Unacceptable (0 pts.): The candidate includes less than 3 instructional/collaborative strategies.</t>
  </si>
  <si>
    <t>Target (2 pts.): The candidate describes 2 ways to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</si>
  <si>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</si>
  <si>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</si>
  <si>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Target (2 pts.): The candidate describes 2 or more adaptations for special populations (students with exceptionalities, gifted, ELLs, and/or delayed learners).</t>
  </si>
  <si>
    <t>Acceptable (1 pt.): The candidate describes 1 adaptation for special populations (students with exceptionalities, gifted, ELLs, or delayed learners).</t>
  </si>
  <si>
    <t>Unacceptable (0 pts.): The candidate does not describe 1 adaptation for special populations (students with exceptionalities, gifted, ELLs or delayed learners).</t>
  </si>
  <si>
    <t>Unacceptable (0 pts.): The candidate discusses 1 component of the classroom management plan. The candidate does not understand the importance of considering young childrens characteristics and need for development and learning.</t>
  </si>
  <si>
    <t>Target (2 pts.): Using the professional standards in the NAEYC Code of Ethical Conduct, the candidate articulates 2 areas in need of personal improvement during future instruction and/or through professional development opportunities.</t>
  </si>
  <si>
    <t>Acceptable (1 pt.): Using the professional standards in the NAEYC Code of Ethical Conduct, the candidate articulates 1 area in need of personal improvement during future instruction and/or through professional development opportunities.</t>
  </si>
  <si>
    <t>Unacceptable (0 pts.): The candidate does not use the professional standards in the NAEYC Code of Ethical Conduct to identify 1 area in need of personal improvement.</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</si>
  <si>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</si>
  <si>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</si>
  <si>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</si>
  <si>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Fall 2020</t>
  </si>
  <si>
    <t xml:space="preserve">Target (2 pts.):  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 </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</si>
  <si>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</si>
  <si>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 xml:space="preserve">Target (2 pts.):  The candidate makes the unit content meaningful through practical applications and integration of students’ prior experiences to promote academic and social competence.  The candidate includes Objectives, Anticipatory Set, Modeling, Guided Practice/Guided Instruction/Monitoring, Independent Practice, Closure, and Adaptations for Special Populations (students with exceptionalities, gifted, and/or ELLs, etc.) in the unit. </t>
  </si>
  <si>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(students with exceptionalities, gifted, and/or ELLs, etc.) in all lesson plans.</t>
  </si>
  <si>
    <t xml:space="preserve">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 </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</si>
  <si>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</si>
  <si>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</si>
  <si>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</si>
  <si>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</si>
  <si>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</si>
  <si>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</si>
  <si>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</si>
  <si>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</si>
  <si>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</si>
  <si>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</si>
  <si>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</si>
  <si>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</si>
  <si>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</si>
  <si>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</si>
  <si>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</si>
  <si>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</si>
  <si>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</si>
  <si>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</si>
  <si>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</si>
  <si>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</si>
  <si>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</si>
  <si>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</si>
  <si>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</si>
  <si>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</si>
  <si>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</si>
  <si>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</si>
  <si>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</si>
  <si>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</si>
  <si>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</si>
  <si>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Target (2 pts.):  The candidate includes an extensive introduction of the unit, which includes an overview of the contextual background, Oklahoma Academic Standards, and the content areas(s) of the unit.  The candidate shows evidence of planning for instruction based on knowledge of the students, learning theory, connections across curriculum, and the learning community.</t>
  </si>
  <si>
    <t>Acceptable (1 pt.):  The candidate includes a complete introduction of the unit, which includes an overview of contextual background, Oklahoma Academic Standards, and the content area(s) of the unit.  The candidate shows evidence of planning for instruction based on knowledge of the students, learning theory, connections across curriculum, and the learning community.</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</si>
  <si>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for instruction based on knowledge of students, learning, theory, connections across curriculum, and the learning community.    </t>
  </si>
  <si>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</si>
  <si>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 xml:space="preserve">Target (2 pts.):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  </t>
  </si>
  <si>
    <t>Acceptable (1 pt.):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t>
  </si>
  <si>
    <t>Teacher Work Sample, Early Childhood</t>
  </si>
  <si>
    <t>2020/12/11 13:40:49</t>
  </si>
  <si>
    <t>2020/12/11 13:35:16</t>
  </si>
  <si>
    <t>2020/12/11 13:29:35</t>
  </si>
  <si>
    <t>Student demographics and environment for school and classroom have been met. Classroom arrangement is stated. Resources such as technology are listed. Outside room for teachers to take classes to is another resource available for students. Accommodations for ELL students, IEP students, and at risk students needs are discussed in how they are helped.</t>
  </si>
  <si>
    <t>Great connection with the story read "Ten Timid Ghosts" to the math instruction given. Groups of ten and some extra using ten frames went along with the story.</t>
  </si>
  <si>
    <t>Time management and student engagement listed as factors. Curriculum was also listed. This was an area that was modified to meet needs of class and educator.</t>
  </si>
  <si>
    <t>First Strategy: Build it, write it Second Strategy: Cloze strategy with numbers Third Strategy: 10 frame "like a graphic organizer" Fourth Strategy: Individual performance assessment for feedback</t>
  </si>
  <si>
    <t>ABCYa for brainbreaks and to reinforce math concepts. Video call Numberblocks they used to reinforce teen numbers.</t>
  </si>
  <si>
    <t>Pre-test and Post-test given. Observations and Questioning assessments given to help modify instruction.</t>
  </si>
  <si>
    <t>Gifted and Talented challenged to go into the 20's and 30's and not just stay in teens. Modifications made for ELL students by reading out loud to students.</t>
  </si>
  <si>
    <t>Building up points to play games. Redirection of a student by moving student closer to teacher during the lesson. Taking time to build positive relationships.</t>
  </si>
  <si>
    <t>Engagement, communication with parents, and time management were areas of improvement reflected upon.</t>
  </si>
  <si>
    <t>Good job, I would like to see monitoring stated a little more throughout lesson plans.</t>
  </si>
  <si>
    <t>2020/11/30 15:41:26</t>
  </si>
  <si>
    <t>1. Classroom Environment and Student Demographics
(NAEYC 2a; INTASC 2; CAEP 1.4)</t>
  </si>
  <si>
    <t>2. Introduction of Unit
(NAEYC 5c; INTASC 4; CAEP 1.4, 3.5)</t>
  </si>
  <si>
    <t>3. Factors Influencing Instruction
(NAEYC 1A; INTASC 7; CAEP 1.5)</t>
  </si>
  <si>
    <t>4. Specific Instructional/Collaborative Strategies
(NAEYC 4C; INTASC 8; CAEP 1.5)</t>
  </si>
  <si>
    <t>5. Integration of Technology into Teaching and Learning
(NAEYC 4B; INTASC 6; CAEP 1.2, 1.3, 1.5, 3.5, 4.1)</t>
  </si>
  <si>
    <t>6. Assessments Tables &amp; Analysis of Results
(NAEYC 3A; INTASC 6; CAEP 1.2, 1.3, 1.5, 3.5, 4.1)</t>
  </si>
  <si>
    <t>7. Adaptations for Special Populations
(NAEYC 5C; INTASC 1; CAEP 1.1, 3.5)</t>
  </si>
  <si>
    <t>8. Classroom Management
(NAEYC 1C; INTASC 3; CAEP 1.4, 2.3)</t>
  </si>
  <si>
    <t>9. Recommendations for Improvement
(NAEYC 6D; INTASC 9; CAEP 1.2, 1.5, 3.6)</t>
  </si>
  <si>
    <t>10. Lesson Plan Format
(NAEYC 5A; INTASC 5; CAEP 1.3,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</si>
</sst>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pplyAlignment="0">
      <alignment vertical="top" wrapText="1"/>
      <protection locked="0"/>
    </xf>
  </cellStyleXfs>
  <cellXfs count="66">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0" fontId="6" fillId="0" borderId="9" xfId="0" applyFont="1" applyBorder="1" applyAlignment="1" applyProtection="1">
      <alignment horizontal="left"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NumberFormat="1" applyAlignment="1" applyProtection="1">
      <alignment horizontal="center" vertical="top" wrapText="1"/>
      <protection hidden="1"/>
    </xf>
    <xf numFmtId="0" fontId="0" fillId="0" borderId="0" xfId="0" applyFont="1"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pplyProtection="1">
      <alignment horizontal="center" vertical="top" wrapText="1"/>
      <protection hidden="1"/>
    </xf>
    <xf numFmtId="0" fontId="0" fillId="0" borderId="0" xfId="0" applyFont="1" applyAlignment="1" applyProtection="1">
      <alignment horizontal="center" vertical="top" wrapText="1"/>
      <protection hidden="1"/>
    </xf>
    <xf numFmtId="0" fontId="0" fillId="0" borderId="0" xfId="0" applyAlignment="1">
      <alignment horizontal="left" vertical="top"/>
      <protection locked="0"/>
    </xf>
    <xf numFmtId="0" fontId="1" fillId="0" borderId="0" xfId="0" applyFont="1" applyAlignment="1">
      <alignment horizontal="left" vertical="top"/>
      <protection locked="0"/>
    </xf>
    <xf numFmtId="0" fontId="0" fillId="0" borderId="0" xfId="0" applyNumberFormat="1" applyAlignment="1">
      <alignment horizontal="right" vertical="top"/>
      <protection locked="0"/>
    </xf>
    <xf numFmtId="0" fontId="6" fillId="0" borderId="12" xfId="0" applyFont="1" applyBorder="1" applyAlignment="1" applyProtection="1">
      <alignment horizontal="left" wrapText="1"/>
      <protection hidden="1"/>
    </xf>
    <xf numFmtId="0" fontId="6" fillId="0" borderId="1" xfId="0"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top" wrapText="1"/>
      <protection locked="0"/>
    </xf>
    <xf numFmtId="0" fontId="7" fillId="0" borderId="3"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0" fillId="0" borderId="0" xfId="0"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view="pageLayout" topLeftCell="A46" zoomScaleNormal="100" workbookViewId="0">
      <selection activeCell="C40" sqref="C40"/>
    </sheetView>
  </sheetViews>
  <sheetFormatPr defaultColWidth="9.28515625" defaultRowHeight="14.4" x14ac:dyDescent="0.2"/>
  <cols>
    <col min="1" max="1" width="22.7109375" style="7" customWidth="1"/>
    <col min="2" max="2" width="80.85546875" style="7" customWidth="1"/>
    <col min="3" max="3" width="7.140625" style="7" bestFit="1" customWidth="1"/>
    <col min="4" max="4" width="9.85546875" style="7" customWidth="1"/>
    <col min="5" max="5" width="3.85546875" style="7" customWidth="1"/>
    <col min="6" max="16384" width="9.28515625" style="7"/>
  </cols>
  <sheetData>
    <row r="1" spans="1:13" s="2" customFormat="1" x14ac:dyDescent="0.2">
      <c r="A1" s="56" t="s">
        <v>5</v>
      </c>
      <c r="B1" s="57"/>
      <c r="C1" s="57"/>
      <c r="D1" s="57"/>
      <c r="E1" s="1"/>
      <c r="F1" s="1"/>
      <c r="G1" s="1"/>
      <c r="H1" s="1"/>
      <c r="I1" s="1"/>
      <c r="J1" s="1"/>
      <c r="K1" s="1"/>
      <c r="L1" s="1"/>
      <c r="M1" s="1"/>
    </row>
    <row r="2" spans="1:13" s="2" customFormat="1" x14ac:dyDescent="0.2">
      <c r="A2" s="58" t="s">
        <v>6</v>
      </c>
      <c r="B2" s="57"/>
      <c r="C2" s="57"/>
      <c r="D2" s="57"/>
      <c r="E2" s="3"/>
      <c r="F2" s="3"/>
      <c r="G2" s="3"/>
      <c r="H2" s="3"/>
      <c r="I2" s="3"/>
      <c r="J2" s="3"/>
      <c r="K2" s="3"/>
      <c r="L2" s="3"/>
      <c r="M2" s="3"/>
    </row>
    <row r="3" spans="1:13" s="2" customFormat="1" x14ac:dyDescent="0.2">
      <c r="A3" s="56" t="s">
        <v>73</v>
      </c>
      <c r="B3" s="57"/>
      <c r="C3" s="57"/>
      <c r="D3" s="57"/>
      <c r="E3" s="1"/>
      <c r="F3" s="1"/>
      <c r="G3" s="1"/>
      <c r="H3" s="1"/>
      <c r="I3" s="1"/>
      <c r="J3" s="1"/>
      <c r="K3" s="1"/>
      <c r="L3" s="1"/>
      <c r="M3" s="1"/>
    </row>
    <row r="4" spans="1:13" s="2" customFormat="1" x14ac:dyDescent="0.2">
      <c r="A4" s="58" t="s">
        <v>32</v>
      </c>
      <c r="B4" s="57"/>
      <c r="C4" s="57"/>
      <c r="D4" s="57"/>
      <c r="E4" s="3"/>
      <c r="F4" s="3"/>
      <c r="G4" s="3"/>
      <c r="H4" s="3"/>
      <c r="I4" s="3"/>
      <c r="J4" s="3"/>
      <c r="K4" s="3"/>
      <c r="L4" s="3"/>
      <c r="M4" s="3"/>
    </row>
    <row r="5" spans="1:13" hidden="1" x14ac:dyDescent="0.2"/>
    <row r="6" spans="1:13" ht="15" customHeight="1" x14ac:dyDescent="0.3">
      <c r="A6" s="4"/>
      <c r="B6" s="4"/>
      <c r="C6" s="5" t="s">
        <v>7</v>
      </c>
      <c r="D6" s="6" t="s">
        <v>8</v>
      </c>
    </row>
    <row r="7" spans="1:13" ht="43.2" x14ac:dyDescent="0.3">
      <c r="A7" s="54" t="s">
        <v>88</v>
      </c>
      <c r="B7" s="42" t="s">
        <v>9</v>
      </c>
      <c r="C7" s="9">
        <f>IFERROR(COUNTIF(Textual!$F$2:$F$500,2),"")</f>
        <v>2</v>
      </c>
      <c r="D7" s="10">
        <f>IFERROR(C7/$C$10,"")</f>
        <v>0.5</v>
      </c>
    </row>
    <row r="8" spans="1:13" ht="43.2" x14ac:dyDescent="0.3">
      <c r="A8" s="55"/>
      <c r="B8" s="44" t="s">
        <v>10</v>
      </c>
      <c r="C8" s="9">
        <f>IFERROR(COUNTIF(Textual!$F$2:$F$500,1),"")</f>
        <v>2</v>
      </c>
      <c r="D8" s="10">
        <f t="shared" ref="D8:D9" si="0">IFERROR(C8/$C$10,"")</f>
        <v>0.5</v>
      </c>
    </row>
    <row r="9" spans="1:13" ht="28.8" x14ac:dyDescent="0.3">
      <c r="A9" s="11" t="s">
        <v>3</v>
      </c>
      <c r="B9" s="12" t="s">
        <v>11</v>
      </c>
      <c r="C9" s="9">
        <f>IFERROR(COUNTIF(Textual!$F$2:$F$500,0),"")</f>
        <v>0</v>
      </c>
      <c r="D9" s="10">
        <f t="shared" si="0"/>
        <v>0</v>
      </c>
    </row>
    <row r="10" spans="1:13" x14ac:dyDescent="0.3">
      <c r="A10" s="13">
        <f>SUM(C7*2+C8*1+C9*0)/C10</f>
        <v>1.5</v>
      </c>
      <c r="B10" s="14" t="s">
        <v>12</v>
      </c>
      <c r="C10" s="15">
        <f>SUM(C7:C9)</f>
        <v>4</v>
      </c>
      <c r="D10" s="16">
        <f>SUM(D7:D9)</f>
        <v>1</v>
      </c>
    </row>
    <row r="11" spans="1:13" s="20" customFormat="1" x14ac:dyDescent="0.3">
      <c r="A11" s="4"/>
      <c r="B11" s="17"/>
      <c r="C11" s="18"/>
      <c r="D11" s="19"/>
    </row>
    <row r="12" spans="1:13" ht="90.75" customHeight="1" x14ac:dyDescent="0.3">
      <c r="A12" s="61" t="s">
        <v>89</v>
      </c>
      <c r="B12" s="8" t="s">
        <v>67</v>
      </c>
      <c r="C12" s="21">
        <f>IFERROR(COUNTIF(Textual!$H$2:$H$500,2),"")</f>
        <v>4</v>
      </c>
      <c r="D12" s="10">
        <f>IFERROR(C12/$C$15,"")</f>
        <v>1</v>
      </c>
    </row>
    <row r="13" spans="1:13" ht="86.4" x14ac:dyDescent="0.3">
      <c r="A13" s="62"/>
      <c r="B13" s="8" t="s">
        <v>68</v>
      </c>
      <c r="C13" s="21">
        <f>IFERROR(COUNTIF(Textual!$H$2:$H$500,1),"")</f>
        <v>0</v>
      </c>
      <c r="D13" s="10">
        <f t="shared" ref="D13:D14" si="1">IFERROR(C13/$C$15,"")</f>
        <v>0</v>
      </c>
    </row>
    <row r="14" spans="1:13" ht="86.4" x14ac:dyDescent="0.3">
      <c r="A14" s="22" t="s">
        <v>3</v>
      </c>
      <c r="B14" s="8" t="s">
        <v>69</v>
      </c>
      <c r="C14" s="21">
        <f>IFERROR(COUNTIF(Textual!$H$2:$H$500,0),"")</f>
        <v>0</v>
      </c>
      <c r="D14" s="10">
        <f t="shared" si="1"/>
        <v>0</v>
      </c>
    </row>
    <row r="15" spans="1:13" x14ac:dyDescent="0.3">
      <c r="A15" s="23">
        <f>SUM(C12*2+C13*1+C14*0)/C15</f>
        <v>2</v>
      </c>
      <c r="B15" s="24" t="s">
        <v>12</v>
      </c>
      <c r="C15" s="15">
        <f>SUM(C12:C14)</f>
        <v>4</v>
      </c>
      <c r="D15" s="16">
        <f>SUM(D12:D14)</f>
        <v>1</v>
      </c>
    </row>
    <row r="16" spans="1:13" s="20" customFormat="1" x14ac:dyDescent="0.3">
      <c r="A16" s="4"/>
      <c r="B16" s="17"/>
      <c r="C16" s="18"/>
      <c r="D16" s="19"/>
    </row>
    <row r="17" spans="1:4" ht="43.2" x14ac:dyDescent="0.3">
      <c r="A17" s="59" t="s">
        <v>90</v>
      </c>
      <c r="B17" s="25" t="s">
        <v>13</v>
      </c>
      <c r="C17" s="26">
        <f>IFERROR(COUNTIF(Textual!$J$2:$J$500,2),"")</f>
        <v>4</v>
      </c>
      <c r="D17" s="10">
        <f>IFERROR(C17/$C$20,"")</f>
        <v>1</v>
      </c>
    </row>
    <row r="18" spans="1:4" ht="43.2" x14ac:dyDescent="0.3">
      <c r="A18" s="60"/>
      <c r="B18" s="25" t="s">
        <v>14</v>
      </c>
      <c r="C18" s="26">
        <f>IFERROR(COUNTIF(Textual!$J$2:$J$500,1),"")</f>
        <v>0</v>
      </c>
      <c r="D18" s="10">
        <f t="shared" ref="D18:D19" si="2">IFERROR(C18/$C$20,"")</f>
        <v>0</v>
      </c>
    </row>
    <row r="19" spans="1:4" ht="43.2" x14ac:dyDescent="0.3">
      <c r="A19" s="27" t="s">
        <v>3</v>
      </c>
      <c r="B19" s="25" t="s">
        <v>15</v>
      </c>
      <c r="C19" s="26">
        <f>IFERROR(COUNTIF(Textual!$J$2:$J$500,0),"")</f>
        <v>0</v>
      </c>
      <c r="D19" s="10">
        <f t="shared" si="2"/>
        <v>0</v>
      </c>
    </row>
    <row r="20" spans="1:4" x14ac:dyDescent="0.3">
      <c r="A20" s="13">
        <f>SUM(C17*2+C18*1+C19*0)/C20</f>
        <v>2</v>
      </c>
      <c r="B20" s="28" t="s">
        <v>12</v>
      </c>
      <c r="C20" s="15">
        <f>SUM(C17:C19)</f>
        <v>4</v>
      </c>
      <c r="D20" s="16">
        <f>SUM(D17:D19)</f>
        <v>1</v>
      </c>
    </row>
    <row r="21" spans="1:4" s="20" customFormat="1" x14ac:dyDescent="0.3">
      <c r="A21" s="4"/>
      <c r="B21" s="17"/>
      <c r="C21" s="18"/>
      <c r="D21" s="19"/>
    </row>
    <row r="22" spans="1:4" ht="37.5" customHeight="1" x14ac:dyDescent="0.3">
      <c r="A22" s="59" t="s">
        <v>91</v>
      </c>
      <c r="B22" s="43" t="s">
        <v>16</v>
      </c>
      <c r="C22" s="26">
        <f>IFERROR(COUNTIF(Textual!$L$2:$L$500,2),"")</f>
        <v>4</v>
      </c>
      <c r="D22" s="10">
        <f>IFERROR(C22/$C$25,"")</f>
        <v>1</v>
      </c>
    </row>
    <row r="23" spans="1:4" ht="39" customHeight="1" x14ac:dyDescent="0.3">
      <c r="A23" s="60"/>
      <c r="B23" s="43" t="s">
        <v>17</v>
      </c>
      <c r="C23" s="26">
        <f>IFERROR(COUNTIF(Textual!$L$2:$L$500,1),"")</f>
        <v>0</v>
      </c>
      <c r="D23" s="10">
        <f t="shared" ref="D23:D24" si="3">IFERROR(C23/$C$25,"")</f>
        <v>0</v>
      </c>
    </row>
    <row r="24" spans="1:4" ht="28.8" x14ac:dyDescent="0.3">
      <c r="A24" s="27" t="s">
        <v>3</v>
      </c>
      <c r="B24" s="25" t="s">
        <v>18</v>
      </c>
      <c r="C24" s="26">
        <f>IFERROR(COUNTIF(Textual!$L$2:$L$500,0),"")</f>
        <v>0</v>
      </c>
      <c r="D24" s="10">
        <f t="shared" si="3"/>
        <v>0</v>
      </c>
    </row>
    <row r="25" spans="1:4" x14ac:dyDescent="0.3">
      <c r="A25" s="13">
        <f>SUM(C22*2+C23*1+C24*0)/C25</f>
        <v>2</v>
      </c>
      <c r="B25" s="28" t="s">
        <v>12</v>
      </c>
      <c r="C25" s="15">
        <f>SUM(C22:C24)</f>
        <v>4</v>
      </c>
      <c r="D25" s="16">
        <f>SUM(D22:D24)</f>
        <v>1</v>
      </c>
    </row>
    <row r="26" spans="1:4" ht="15" customHeight="1" x14ac:dyDescent="0.3">
      <c r="A26" s="4"/>
      <c r="B26" s="4"/>
      <c r="C26" s="5" t="s">
        <v>7</v>
      </c>
      <c r="D26" s="6" t="s">
        <v>8</v>
      </c>
    </row>
    <row r="27" spans="1:4" ht="57" customHeight="1" x14ac:dyDescent="0.3">
      <c r="A27" s="59" t="s">
        <v>92</v>
      </c>
      <c r="B27" s="43" t="s">
        <v>19</v>
      </c>
      <c r="C27" s="9">
        <f>IFERROR(COUNTIF(Textual!$N$2:$N$500,2),"")</f>
        <v>4</v>
      </c>
      <c r="D27" s="10">
        <f>IFERROR(C27/$C$30,"")</f>
        <v>1</v>
      </c>
    </row>
    <row r="28" spans="1:4" ht="54.75" customHeight="1" x14ac:dyDescent="0.3">
      <c r="A28" s="60"/>
      <c r="B28" s="43" t="s">
        <v>20</v>
      </c>
      <c r="C28" s="9">
        <f>IFERROR(COUNTIF(Textual!$N$2:$N$500,1),"")</f>
        <v>0</v>
      </c>
      <c r="D28" s="10">
        <f t="shared" ref="D28:D29" si="4">IFERROR(C28/$C$30,"")</f>
        <v>0</v>
      </c>
    </row>
    <row r="29" spans="1:4" ht="28.8" x14ac:dyDescent="0.3">
      <c r="A29" s="27" t="s">
        <v>3</v>
      </c>
      <c r="B29" s="25" t="s">
        <v>21</v>
      </c>
      <c r="C29" s="9">
        <f>IFERROR(COUNTIF(Textual!$N$2:$N$500,0),"")</f>
        <v>0</v>
      </c>
      <c r="D29" s="10">
        <f t="shared" si="4"/>
        <v>0</v>
      </c>
    </row>
    <row r="30" spans="1:4" x14ac:dyDescent="0.3">
      <c r="A30" s="13">
        <f>SUM(C27*2+C28*1+C29*0)/C30</f>
        <v>2</v>
      </c>
      <c r="B30" s="28" t="s">
        <v>12</v>
      </c>
      <c r="C30" s="15">
        <f>SUM(C27:C29)</f>
        <v>4</v>
      </c>
      <c r="D30" s="16">
        <f>SUM(D27:D29)</f>
        <v>1</v>
      </c>
    </row>
    <row r="31" spans="1:4" s="20" customFormat="1" x14ac:dyDescent="0.3">
      <c r="A31" s="4"/>
      <c r="B31" s="17"/>
      <c r="C31" s="18"/>
      <c r="D31" s="19"/>
    </row>
    <row r="32" spans="1:4" ht="115.2" x14ac:dyDescent="0.3">
      <c r="A32" s="59" t="s">
        <v>93</v>
      </c>
      <c r="B32" s="25" t="s">
        <v>33</v>
      </c>
      <c r="C32" s="26">
        <f>IFERROR(COUNTIF(Textual!$P$2:$P$500,2),"")</f>
        <v>3</v>
      </c>
      <c r="D32" s="10">
        <f>IFERROR(C32/$C$35,"")</f>
        <v>0.75</v>
      </c>
    </row>
    <row r="33" spans="1:4" ht="115.2" x14ac:dyDescent="0.3">
      <c r="A33" s="60"/>
      <c r="B33" s="43" t="s">
        <v>34</v>
      </c>
      <c r="C33" s="26">
        <f>IFERROR(COUNTIF(Textual!$P$2:$P$500,1),"")</f>
        <v>1</v>
      </c>
      <c r="D33" s="10">
        <f t="shared" ref="D33:D34" si="5">IFERROR(C33/$C$35,"")</f>
        <v>0.25</v>
      </c>
    </row>
    <row r="34" spans="1:4" ht="100.8" x14ac:dyDescent="0.3">
      <c r="A34" s="27" t="s">
        <v>3</v>
      </c>
      <c r="B34" s="25" t="s">
        <v>70</v>
      </c>
      <c r="C34" s="26">
        <f>IFERROR(COUNTIF(Textual!$P$2:$P$500,0),"")</f>
        <v>0</v>
      </c>
      <c r="D34" s="10">
        <f t="shared" si="5"/>
        <v>0</v>
      </c>
    </row>
    <row r="35" spans="1:4" x14ac:dyDescent="0.3">
      <c r="A35" s="13">
        <f>SUM(C32*2+C33*1+C34*0)/C35</f>
        <v>1.75</v>
      </c>
      <c r="B35" s="28" t="s">
        <v>12</v>
      </c>
      <c r="C35" s="15">
        <f>SUM(C32:C34)</f>
        <v>4</v>
      </c>
      <c r="D35" s="16">
        <f>SUM(D32:D34)</f>
        <v>1</v>
      </c>
    </row>
    <row r="36" spans="1:4" s="20" customFormat="1" x14ac:dyDescent="0.3">
      <c r="A36" s="4"/>
      <c r="B36" s="17"/>
      <c r="C36" s="18"/>
      <c r="D36" s="19"/>
    </row>
    <row r="37" spans="1:4" ht="43.2" x14ac:dyDescent="0.3">
      <c r="A37" s="59" t="s">
        <v>94</v>
      </c>
      <c r="B37" s="25" t="s">
        <v>22</v>
      </c>
      <c r="C37" s="26">
        <f>IFERROR(COUNTIF(Textual!$R$2:$R$500,2),"")</f>
        <v>4</v>
      </c>
      <c r="D37" s="10">
        <f>IFERROR(C37/$C$40,"")</f>
        <v>1</v>
      </c>
    </row>
    <row r="38" spans="1:4" ht="43.2" x14ac:dyDescent="0.3">
      <c r="A38" s="60"/>
      <c r="B38" s="25" t="s">
        <v>23</v>
      </c>
      <c r="C38" s="9">
        <f>IFERROR(COUNTIF(Textual!$R$6:$R$14,1),"")</f>
        <v>0</v>
      </c>
      <c r="D38" s="10">
        <f t="shared" ref="D38:D39" si="6">IFERROR(C38/$C$40,"")</f>
        <v>0</v>
      </c>
    </row>
    <row r="39" spans="1:4" ht="43.2" x14ac:dyDescent="0.3">
      <c r="A39" s="27" t="s">
        <v>3</v>
      </c>
      <c r="B39" s="25" t="s">
        <v>24</v>
      </c>
      <c r="C39" s="9">
        <f>IFERROR(COUNTIF(Textual!$R$6:$R$14,0),"")</f>
        <v>0</v>
      </c>
      <c r="D39" s="10">
        <f t="shared" si="6"/>
        <v>0</v>
      </c>
    </row>
    <row r="40" spans="1:4" x14ac:dyDescent="0.3">
      <c r="A40" s="13">
        <f>SUM(C37*2+C38*1+C39*0)/C40</f>
        <v>2</v>
      </c>
      <c r="B40" s="28" t="s">
        <v>12</v>
      </c>
      <c r="C40" s="15">
        <f>SUM(C37:C39)</f>
        <v>4</v>
      </c>
      <c r="D40" s="16">
        <f>SUM(D37:D39)</f>
        <v>1</v>
      </c>
    </row>
    <row r="41" spans="1:4" s="20" customFormat="1" x14ac:dyDescent="0.3">
      <c r="A41" s="4"/>
      <c r="B41" s="17"/>
      <c r="C41" s="18"/>
      <c r="D41" s="19"/>
    </row>
    <row r="42" spans="1:4" ht="72" x14ac:dyDescent="0.3">
      <c r="A42" s="59" t="s">
        <v>95</v>
      </c>
      <c r="B42" s="25" t="s">
        <v>71</v>
      </c>
      <c r="C42" s="26">
        <f>IFERROR(COUNTIF(Textual!$T$2:$T$500,2),"")</f>
        <v>4</v>
      </c>
      <c r="D42" s="10">
        <f>IFERROR(C42/$C$45,"")</f>
        <v>1</v>
      </c>
    </row>
    <row r="43" spans="1:4" ht="72" x14ac:dyDescent="0.3">
      <c r="A43" s="60"/>
      <c r="B43" s="25" t="s">
        <v>72</v>
      </c>
      <c r="C43" s="26">
        <f>IFERROR(COUNTIF(Textual!$T$2:$T$500,1),"")</f>
        <v>0</v>
      </c>
      <c r="D43" s="10">
        <f t="shared" ref="D43:D44" si="7">IFERROR(C43/$C$45,"")</f>
        <v>0</v>
      </c>
    </row>
    <row r="44" spans="1:4" ht="57.6" x14ac:dyDescent="0.3">
      <c r="A44" s="27" t="s">
        <v>3</v>
      </c>
      <c r="B44" s="25" t="s">
        <v>25</v>
      </c>
      <c r="C44" s="26">
        <f>IFERROR(COUNTIF(Textual!$T$2:$T$500,0),"")</f>
        <v>0</v>
      </c>
      <c r="D44" s="10">
        <f t="shared" si="7"/>
        <v>0</v>
      </c>
    </row>
    <row r="45" spans="1:4" x14ac:dyDescent="0.3">
      <c r="A45" s="13">
        <f>SUM(C42*2+C43*1+C44*0)/C45</f>
        <v>2</v>
      </c>
      <c r="B45" s="28" t="s">
        <v>12</v>
      </c>
      <c r="C45" s="15">
        <f>SUM(C42:C44)</f>
        <v>4</v>
      </c>
      <c r="D45" s="16">
        <f>SUM(D42:D44)</f>
        <v>1</v>
      </c>
    </row>
    <row r="46" spans="1:4" ht="15" customHeight="1" x14ac:dyDescent="0.3">
      <c r="A46" s="4"/>
      <c r="B46" s="4"/>
      <c r="C46" s="5" t="s">
        <v>7</v>
      </c>
      <c r="D46" s="6" t="s">
        <v>8</v>
      </c>
    </row>
    <row r="47" spans="1:4" ht="57.6" x14ac:dyDescent="0.3">
      <c r="A47" s="59" t="s">
        <v>96</v>
      </c>
      <c r="B47" s="25" t="s">
        <v>26</v>
      </c>
      <c r="C47" s="9">
        <f>IFERROR(COUNTIF(Textual!$V$2:$V$500,2),"")</f>
        <v>4</v>
      </c>
      <c r="D47" s="10">
        <f>IFERROR(C47/$C$50,"")</f>
        <v>1</v>
      </c>
    </row>
    <row r="48" spans="1:4" ht="57.6" x14ac:dyDescent="0.3">
      <c r="A48" s="60"/>
      <c r="B48" s="25" t="s">
        <v>27</v>
      </c>
      <c r="C48" s="9">
        <f>IFERROR(COUNTIF(Textual!$V$2:$V$500,1),"")</f>
        <v>0</v>
      </c>
      <c r="D48" s="10">
        <f t="shared" ref="D48:D49" si="8">IFERROR(C48/$C$50,"")</f>
        <v>0</v>
      </c>
    </row>
    <row r="49" spans="1:4" ht="43.2" x14ac:dyDescent="0.3">
      <c r="A49" s="27" t="s">
        <v>3</v>
      </c>
      <c r="B49" s="25" t="s">
        <v>28</v>
      </c>
      <c r="C49" s="9">
        <f>IFERROR(COUNTIF(Textual!$V$2:$V$500,0),"")</f>
        <v>0</v>
      </c>
      <c r="D49" s="10">
        <f t="shared" si="8"/>
        <v>0</v>
      </c>
    </row>
    <row r="50" spans="1:4" x14ac:dyDescent="0.3">
      <c r="A50" s="13">
        <f>SUM(C47*2+C48*1+C49*0)/C50</f>
        <v>2</v>
      </c>
      <c r="B50" s="28" t="s">
        <v>12</v>
      </c>
      <c r="C50" s="15">
        <f>SUM(C47:C49)</f>
        <v>4</v>
      </c>
      <c r="D50" s="16">
        <f>SUM(D47:D49)</f>
        <v>1</v>
      </c>
    </row>
    <row r="51" spans="1:4" s="20" customFormat="1" x14ac:dyDescent="0.3">
      <c r="A51" s="4"/>
      <c r="B51" s="17"/>
      <c r="C51" s="18"/>
      <c r="D51" s="19"/>
    </row>
    <row r="52" spans="1:4" ht="100.8" x14ac:dyDescent="0.3">
      <c r="A52" s="59" t="s">
        <v>97</v>
      </c>
      <c r="B52" s="25" t="s">
        <v>35</v>
      </c>
      <c r="C52" s="26">
        <f>IFERROR(COUNTIF(Textual!$X$2:$X$500,2),"")</f>
        <v>3</v>
      </c>
      <c r="D52" s="10">
        <f>IFERROR(C52/$C$55,"")</f>
        <v>0.75</v>
      </c>
    </row>
    <row r="53" spans="1:4" ht="86.4" x14ac:dyDescent="0.3">
      <c r="A53" s="60"/>
      <c r="B53" s="25" t="s">
        <v>36</v>
      </c>
      <c r="C53" s="26">
        <f>IFERROR(COUNTIF(Textual!$X$2:$X$500,1),"")</f>
        <v>1</v>
      </c>
      <c r="D53" s="10">
        <f t="shared" ref="D53:D54" si="9">IFERROR(C53/$C$55,"")</f>
        <v>0.25</v>
      </c>
    </row>
    <row r="54" spans="1:4" ht="86.4" x14ac:dyDescent="0.3">
      <c r="A54" s="27" t="s">
        <v>3</v>
      </c>
      <c r="B54" s="25" t="s">
        <v>37</v>
      </c>
      <c r="C54" s="26">
        <f>IFERROR(COUNTIF(Textual!$X$2:$X$500,0),"")</f>
        <v>0</v>
      </c>
      <c r="D54" s="10">
        <f t="shared" si="9"/>
        <v>0</v>
      </c>
    </row>
    <row r="55" spans="1:4" x14ac:dyDescent="0.3">
      <c r="A55" s="13">
        <f>SUM(C52*2+C53*1+C54*0)/C55</f>
        <v>1.75</v>
      </c>
      <c r="B55" s="28" t="s">
        <v>12</v>
      </c>
      <c r="C55" s="15">
        <f>SUM(C52:C54)</f>
        <v>4</v>
      </c>
      <c r="D55" s="16">
        <f>SUM(D52:D54)</f>
        <v>1</v>
      </c>
    </row>
    <row r="56" spans="1:4" s="20" customFormat="1" x14ac:dyDescent="0.3">
      <c r="A56" s="4"/>
      <c r="B56" s="17"/>
      <c r="C56" s="18"/>
      <c r="D56" s="19"/>
    </row>
    <row r="57" spans="1:4" ht="28.8" x14ac:dyDescent="0.3">
      <c r="A57" s="59" t="s">
        <v>0</v>
      </c>
      <c r="B57" s="25" t="s">
        <v>29</v>
      </c>
      <c r="C57" s="26">
        <f>IFERROR(COUNTIF(Textual!$Z$2:$Z$500,2),"")</f>
        <v>3</v>
      </c>
      <c r="D57" s="10">
        <f>IFERROR(C57/$C$60,"")</f>
        <v>0.75</v>
      </c>
    </row>
    <row r="58" spans="1:4" ht="28.8" x14ac:dyDescent="0.3">
      <c r="A58" s="60"/>
      <c r="B58" s="25" t="s">
        <v>30</v>
      </c>
      <c r="C58" s="26">
        <f>IFERROR(COUNTIF(Textual!$Z$2:$Z$500,1),"")</f>
        <v>1</v>
      </c>
      <c r="D58" s="10">
        <f t="shared" ref="D58:D59" si="10">IFERROR(C58/$C$60,"")</f>
        <v>0.25</v>
      </c>
    </row>
    <row r="59" spans="1:4" ht="28.8" x14ac:dyDescent="0.3">
      <c r="A59" s="27" t="s">
        <v>3</v>
      </c>
      <c r="B59" s="25" t="s">
        <v>31</v>
      </c>
      <c r="C59" s="26">
        <f>IFERROR(COUNTIF(Textual!$Z$2:$Z$500,0),"")</f>
        <v>0</v>
      </c>
      <c r="D59" s="10">
        <f t="shared" si="10"/>
        <v>0</v>
      </c>
    </row>
    <row r="60" spans="1:4" x14ac:dyDescent="0.3">
      <c r="A60" s="13">
        <f>SUM(C57*2+C58*1+C59*0)/C60</f>
        <v>1.75</v>
      </c>
      <c r="B60" s="28" t="s">
        <v>12</v>
      </c>
      <c r="C60" s="15">
        <f>SUM(C57:C59)</f>
        <v>4</v>
      </c>
      <c r="D60" s="16">
        <f>SUM(D57:D59)</f>
        <v>1</v>
      </c>
    </row>
    <row r="62" spans="1:4" x14ac:dyDescent="0.2">
      <c r="A62" s="29">
        <f>SUM(A60,A55,A50,A45,A40,A35,A30,A25,A20,A15,A10)</f>
        <v>20.75</v>
      </c>
      <c r="B62" s="51" t="s">
        <v>66</v>
      </c>
      <c r="C62" s="52"/>
      <c r="D62" s="53"/>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3" manualBreakCount="3">
    <brk id="20" max="16383" man="1"/>
    <brk id="35" max="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B5"/>
  <sheetViews>
    <sheetView workbookViewId="0">
      <selection activeCell="E5" sqref="E5"/>
    </sheetView>
  </sheetViews>
  <sheetFormatPr defaultRowHeight="10.199999999999999" x14ac:dyDescent="0.2"/>
  <cols>
    <col min="1" max="1" width="4" customWidth="1"/>
    <col min="2" max="2" width="10.140625" bestFit="1" customWidth="1"/>
    <col min="3" max="3" width="12.28515625" bestFit="1" customWidth="1"/>
    <col min="4" max="4" width="13.7109375" bestFit="1" customWidth="1"/>
    <col min="5" max="5" width="13" bestFit="1" customWidth="1"/>
    <col min="27" max="27" width="9.7109375" bestFit="1" customWidth="1"/>
  </cols>
  <sheetData>
    <row r="1" spans="1:28" s="45" customFormat="1" ht="40.5" customHeight="1" x14ac:dyDescent="0.2">
      <c r="B1" s="46" t="s">
        <v>38</v>
      </c>
      <c r="C1" s="46" t="s">
        <v>39</v>
      </c>
      <c r="D1" s="46" t="s">
        <v>40</v>
      </c>
      <c r="E1" s="46" t="s">
        <v>41</v>
      </c>
      <c r="F1" s="46" t="s">
        <v>42</v>
      </c>
      <c r="G1" s="46" t="s">
        <v>43</v>
      </c>
      <c r="H1" s="46" t="s">
        <v>44</v>
      </c>
      <c r="I1" s="46" t="s">
        <v>45</v>
      </c>
      <c r="J1" s="46" t="s">
        <v>46</v>
      </c>
      <c r="K1" s="46" t="s">
        <v>47</v>
      </c>
      <c r="L1" s="46" t="s">
        <v>48</v>
      </c>
      <c r="M1" s="46" t="s">
        <v>49</v>
      </c>
      <c r="N1" s="46" t="s">
        <v>50</v>
      </c>
      <c r="O1" s="46" t="s">
        <v>51</v>
      </c>
      <c r="P1" s="46" t="s">
        <v>52</v>
      </c>
      <c r="Q1" s="46" t="s">
        <v>53</v>
      </c>
      <c r="R1" s="46" t="s">
        <v>54</v>
      </c>
      <c r="S1" s="46" t="s">
        <v>55</v>
      </c>
      <c r="T1" s="46" t="s">
        <v>56</v>
      </c>
      <c r="U1" s="46" t="s">
        <v>57</v>
      </c>
      <c r="V1" s="46" t="s">
        <v>58</v>
      </c>
      <c r="W1" s="46" t="s">
        <v>59</v>
      </c>
      <c r="X1" s="46" t="s">
        <v>60</v>
      </c>
      <c r="Y1" s="46" t="s">
        <v>61</v>
      </c>
      <c r="Z1" s="46" t="s">
        <v>62</v>
      </c>
      <c r="AA1" s="46" t="s">
        <v>63</v>
      </c>
      <c r="AB1" s="46" t="s">
        <v>64</v>
      </c>
    </row>
    <row r="2" spans="1:28" s="39" customFormat="1" ht="13.5" customHeight="1" x14ac:dyDescent="0.2">
      <c r="A2" s="39">
        <v>1</v>
      </c>
      <c r="B2" s="39" t="s">
        <v>32</v>
      </c>
      <c r="F2" s="41">
        <v>2</v>
      </c>
      <c r="G2" s="39" t="s">
        <v>1</v>
      </c>
      <c r="H2" s="41">
        <v>2</v>
      </c>
      <c r="I2" s="39" t="s">
        <v>1</v>
      </c>
      <c r="J2" s="41">
        <v>2</v>
      </c>
      <c r="K2" s="39" t="s">
        <v>1</v>
      </c>
      <c r="L2" s="41">
        <v>2</v>
      </c>
      <c r="M2" s="39" t="s">
        <v>1</v>
      </c>
      <c r="N2" s="41">
        <v>2</v>
      </c>
      <c r="O2" s="39" t="s">
        <v>1</v>
      </c>
      <c r="P2" s="41">
        <v>2</v>
      </c>
      <c r="Q2" s="39" t="s">
        <v>1</v>
      </c>
      <c r="R2" s="41">
        <v>2</v>
      </c>
      <c r="S2" s="39" t="s">
        <v>1</v>
      </c>
      <c r="T2" s="41">
        <v>2</v>
      </c>
      <c r="U2" s="39" t="s">
        <v>1</v>
      </c>
      <c r="V2" s="41">
        <v>2</v>
      </c>
      <c r="W2" s="39" t="s">
        <v>1</v>
      </c>
      <c r="X2" s="41">
        <v>2</v>
      </c>
      <c r="Y2" s="39" t="s">
        <v>1</v>
      </c>
      <c r="Z2" s="41">
        <v>2</v>
      </c>
      <c r="AA2" s="39" t="s">
        <v>1</v>
      </c>
      <c r="AB2" s="40" t="s">
        <v>74</v>
      </c>
    </row>
    <row r="3" spans="1:28" s="39" customFormat="1" ht="13.5" customHeight="1" x14ac:dyDescent="0.2">
      <c r="A3" s="39">
        <v>2</v>
      </c>
      <c r="B3" s="39" t="s">
        <v>32</v>
      </c>
      <c r="F3" s="41">
        <v>1</v>
      </c>
      <c r="G3" s="39" t="s">
        <v>1</v>
      </c>
      <c r="H3" s="41">
        <v>2</v>
      </c>
      <c r="I3" s="39" t="s">
        <v>1</v>
      </c>
      <c r="J3" s="41">
        <v>2</v>
      </c>
      <c r="K3" s="39" t="s">
        <v>1</v>
      </c>
      <c r="L3" s="41">
        <v>2</v>
      </c>
      <c r="M3" s="39" t="s">
        <v>1</v>
      </c>
      <c r="N3" s="41">
        <v>2</v>
      </c>
      <c r="O3" s="39" t="s">
        <v>1</v>
      </c>
      <c r="P3" s="41">
        <v>2</v>
      </c>
      <c r="Q3" s="39" t="s">
        <v>1</v>
      </c>
      <c r="R3" s="41">
        <v>2</v>
      </c>
      <c r="S3" s="39" t="s">
        <v>1</v>
      </c>
      <c r="T3" s="41">
        <v>2</v>
      </c>
      <c r="U3" s="39" t="s">
        <v>1</v>
      </c>
      <c r="V3" s="41">
        <v>2</v>
      </c>
      <c r="W3" s="39" t="s">
        <v>1</v>
      </c>
      <c r="X3" s="41">
        <v>2</v>
      </c>
      <c r="Y3" s="39" t="s">
        <v>1</v>
      </c>
      <c r="Z3" s="41">
        <v>1</v>
      </c>
      <c r="AA3" s="39" t="s">
        <v>1</v>
      </c>
      <c r="AB3" s="40" t="s">
        <v>75</v>
      </c>
    </row>
    <row r="4" spans="1:28" x14ac:dyDescent="0.2">
      <c r="A4" s="39">
        <v>3</v>
      </c>
      <c r="B4" s="39" t="s">
        <v>32</v>
      </c>
      <c r="C4" s="39"/>
      <c r="D4" s="39"/>
      <c r="E4" s="39"/>
      <c r="F4" s="41">
        <v>1</v>
      </c>
      <c r="G4" s="39" t="s">
        <v>1</v>
      </c>
      <c r="H4" s="41">
        <v>2</v>
      </c>
      <c r="I4" s="39" t="s">
        <v>1</v>
      </c>
      <c r="J4" s="41">
        <v>2</v>
      </c>
      <c r="K4" s="39" t="s">
        <v>1</v>
      </c>
      <c r="L4" s="41">
        <v>2</v>
      </c>
      <c r="M4" s="39" t="s">
        <v>1</v>
      </c>
      <c r="N4" s="41">
        <v>2</v>
      </c>
      <c r="O4" s="39" t="s">
        <v>1</v>
      </c>
      <c r="P4" s="41">
        <v>2</v>
      </c>
      <c r="Q4" s="39" t="s">
        <v>1</v>
      </c>
      <c r="R4" s="41">
        <v>2</v>
      </c>
      <c r="S4" s="39" t="s">
        <v>1</v>
      </c>
      <c r="T4" s="41">
        <v>2</v>
      </c>
      <c r="U4" s="39" t="s">
        <v>1</v>
      </c>
      <c r="V4" s="41">
        <v>2</v>
      </c>
      <c r="W4" s="39" t="s">
        <v>1</v>
      </c>
      <c r="X4" s="41">
        <v>2</v>
      </c>
      <c r="Y4" s="39" t="s">
        <v>1</v>
      </c>
      <c r="Z4" s="41">
        <v>2</v>
      </c>
      <c r="AA4" s="39" t="s">
        <v>1</v>
      </c>
      <c r="AB4" s="40" t="s">
        <v>76</v>
      </c>
    </row>
    <row r="5" spans="1:28" x14ac:dyDescent="0.2">
      <c r="A5" s="39">
        <v>4</v>
      </c>
      <c r="B5" s="39" t="s">
        <v>32</v>
      </c>
      <c r="C5" s="39"/>
      <c r="D5" s="39"/>
      <c r="E5" s="39"/>
      <c r="F5" s="41">
        <v>2</v>
      </c>
      <c r="G5" s="39" t="s">
        <v>77</v>
      </c>
      <c r="H5" s="41">
        <v>2</v>
      </c>
      <c r="I5" s="39" t="s">
        <v>78</v>
      </c>
      <c r="J5" s="41">
        <v>2</v>
      </c>
      <c r="K5" s="39" t="s">
        <v>79</v>
      </c>
      <c r="L5" s="41">
        <v>2</v>
      </c>
      <c r="M5" s="39" t="s">
        <v>80</v>
      </c>
      <c r="N5" s="41">
        <v>2</v>
      </c>
      <c r="O5" s="39" t="s">
        <v>81</v>
      </c>
      <c r="P5" s="41">
        <v>1</v>
      </c>
      <c r="Q5" s="39" t="s">
        <v>82</v>
      </c>
      <c r="R5" s="41">
        <v>2</v>
      </c>
      <c r="S5" s="39" t="s">
        <v>83</v>
      </c>
      <c r="T5" s="41">
        <v>2</v>
      </c>
      <c r="U5" s="39" t="s">
        <v>84</v>
      </c>
      <c r="V5" s="41">
        <v>2</v>
      </c>
      <c r="W5" s="39" t="s">
        <v>85</v>
      </c>
      <c r="X5" s="41">
        <v>1</v>
      </c>
      <c r="Y5" s="39" t="s">
        <v>86</v>
      </c>
      <c r="Z5" s="41">
        <v>2</v>
      </c>
      <c r="AA5" s="39" t="s">
        <v>1</v>
      </c>
      <c r="AB5" s="40" t="s">
        <v>87</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
  <sheetViews>
    <sheetView tabSelected="1" view="pageLayout" zoomScaleNormal="100" workbookViewId="0">
      <selection activeCell="C31" sqref="C31"/>
    </sheetView>
  </sheetViews>
  <sheetFormatPr defaultColWidth="10.7109375" defaultRowHeight="10.199999999999999" x14ac:dyDescent="0.2"/>
  <cols>
    <col min="1" max="1" width="7.28515625" style="37" bestFit="1" customWidth="1"/>
    <col min="2" max="12" width="7.85546875" style="37" customWidth="1"/>
    <col min="13" max="13" width="9.140625" style="38" bestFit="1" customWidth="1"/>
    <col min="14" max="16384" width="10.7109375" style="33"/>
  </cols>
  <sheetData>
    <row r="1" spans="1:14" ht="15" customHeight="1" x14ac:dyDescent="0.2">
      <c r="A1" s="64" t="s">
        <v>5</v>
      </c>
      <c r="B1" s="64"/>
      <c r="C1" s="64"/>
      <c r="D1" s="64"/>
      <c r="E1" s="64"/>
      <c r="F1" s="64"/>
      <c r="G1" s="64"/>
      <c r="H1" s="64"/>
      <c r="I1" s="64"/>
      <c r="J1" s="64"/>
      <c r="K1" s="64"/>
      <c r="L1" s="64"/>
      <c r="M1" s="64"/>
      <c r="N1" s="64"/>
    </row>
    <row r="2" spans="1:14" ht="15" customHeight="1" x14ac:dyDescent="0.2">
      <c r="A2" s="65" t="s">
        <v>6</v>
      </c>
      <c r="B2" s="65"/>
      <c r="C2" s="65"/>
      <c r="D2" s="65"/>
      <c r="E2" s="65"/>
      <c r="F2" s="65"/>
      <c r="G2" s="65"/>
      <c r="H2" s="65"/>
      <c r="I2" s="65"/>
      <c r="J2" s="65"/>
      <c r="K2" s="65"/>
      <c r="L2" s="65"/>
      <c r="M2" s="65"/>
      <c r="N2" s="65"/>
    </row>
    <row r="3" spans="1:14" ht="15" customHeight="1" x14ac:dyDescent="0.2">
      <c r="A3" s="64" t="s">
        <v>73</v>
      </c>
      <c r="B3" s="64"/>
      <c r="C3" s="64"/>
      <c r="D3" s="64"/>
      <c r="E3" s="64"/>
      <c r="F3" s="64"/>
      <c r="G3" s="64"/>
      <c r="H3" s="64"/>
      <c r="I3" s="64"/>
      <c r="J3" s="64"/>
      <c r="K3" s="64"/>
      <c r="L3" s="64"/>
      <c r="M3" s="64"/>
      <c r="N3" s="64"/>
    </row>
    <row r="4" spans="1:14" ht="15" customHeight="1" x14ac:dyDescent="0.2">
      <c r="A4" s="65" t="s">
        <v>32</v>
      </c>
      <c r="B4" s="65"/>
      <c r="C4" s="65"/>
      <c r="D4" s="65"/>
      <c r="E4" s="65"/>
      <c r="F4" s="65"/>
      <c r="G4" s="65"/>
      <c r="H4" s="65"/>
      <c r="I4" s="65"/>
      <c r="J4" s="65"/>
      <c r="K4" s="65"/>
      <c r="L4" s="65"/>
      <c r="M4" s="65"/>
      <c r="N4" s="65"/>
    </row>
    <row r="5" spans="1:14" x14ac:dyDescent="0.2">
      <c r="A5" s="63"/>
      <c r="B5" s="63"/>
      <c r="C5" s="63"/>
      <c r="D5" s="63"/>
      <c r="E5" s="63"/>
      <c r="F5" s="63"/>
      <c r="G5" s="63"/>
      <c r="H5" s="63"/>
      <c r="I5" s="63"/>
      <c r="J5" s="63"/>
      <c r="K5" s="63"/>
      <c r="L5" s="63"/>
      <c r="M5" s="63"/>
      <c r="N5" s="63"/>
    </row>
    <row r="6" spans="1:14" s="30" customFormat="1" ht="16.2" x14ac:dyDescent="0.2">
      <c r="A6" s="34" t="s">
        <v>2</v>
      </c>
      <c r="B6" s="48" t="s">
        <v>42</v>
      </c>
      <c r="C6" s="48" t="s">
        <v>44</v>
      </c>
      <c r="D6" s="48" t="s">
        <v>46</v>
      </c>
      <c r="E6" s="48" t="s">
        <v>48</v>
      </c>
      <c r="F6" s="48" t="s">
        <v>50</v>
      </c>
      <c r="G6" s="48" t="s">
        <v>52</v>
      </c>
      <c r="H6" s="48" t="s">
        <v>54</v>
      </c>
      <c r="I6" s="48" t="s">
        <v>56</v>
      </c>
      <c r="J6" s="48" t="s">
        <v>58</v>
      </c>
      <c r="K6" s="48" t="s">
        <v>60</v>
      </c>
      <c r="L6" s="48" t="s">
        <v>62</v>
      </c>
      <c r="M6" s="35" t="s">
        <v>3</v>
      </c>
      <c r="N6" s="49" t="s">
        <v>65</v>
      </c>
    </row>
    <row r="7" spans="1:14" s="31" customFormat="1" x14ac:dyDescent="0.2">
      <c r="A7" s="37">
        <v>1</v>
      </c>
      <c r="B7" s="32">
        <f>Textual!F2</f>
        <v>2</v>
      </c>
      <c r="C7" s="32">
        <f>Textual!H2</f>
        <v>2</v>
      </c>
      <c r="D7" s="32">
        <f>Textual!J2</f>
        <v>2</v>
      </c>
      <c r="E7" s="32">
        <f>Textual!L2</f>
        <v>2</v>
      </c>
      <c r="F7" s="32">
        <f>Textual!N2</f>
        <v>2</v>
      </c>
      <c r="G7" s="32">
        <f>Textual!P2</f>
        <v>2</v>
      </c>
      <c r="H7" s="32">
        <f>Textual!R2</f>
        <v>2</v>
      </c>
      <c r="I7" s="32">
        <f>Textual!T2</f>
        <v>2</v>
      </c>
      <c r="J7" s="32">
        <f>Textual!V2</f>
        <v>2</v>
      </c>
      <c r="K7" s="32">
        <f>Textual!X2</f>
        <v>2</v>
      </c>
      <c r="L7" s="32">
        <f>Textual!Z2</f>
        <v>2</v>
      </c>
      <c r="M7" s="36">
        <f>AVERAGE(B7:L7)</f>
        <v>2</v>
      </c>
      <c r="N7" s="37">
        <f>SUM(B7:L7)</f>
        <v>22</v>
      </c>
    </row>
    <row r="8" spans="1:14" s="31" customFormat="1" x14ac:dyDescent="0.2">
      <c r="A8" s="37">
        <v>2</v>
      </c>
      <c r="B8" s="32">
        <f>Textual!F3</f>
        <v>1</v>
      </c>
      <c r="C8" s="32">
        <f>Textual!H3</f>
        <v>2</v>
      </c>
      <c r="D8" s="32">
        <f>Textual!J3</f>
        <v>2</v>
      </c>
      <c r="E8" s="32">
        <f>Textual!L3</f>
        <v>2</v>
      </c>
      <c r="F8" s="32">
        <f>Textual!N3</f>
        <v>2</v>
      </c>
      <c r="G8" s="32">
        <f>Textual!P3</f>
        <v>2</v>
      </c>
      <c r="H8" s="32">
        <f>Textual!R3</f>
        <v>2</v>
      </c>
      <c r="I8" s="32">
        <f>Textual!T3</f>
        <v>2</v>
      </c>
      <c r="J8" s="32">
        <f>Textual!V3</f>
        <v>2</v>
      </c>
      <c r="K8" s="32">
        <f>Textual!X3</f>
        <v>2</v>
      </c>
      <c r="L8" s="32">
        <f>Textual!Z3</f>
        <v>1</v>
      </c>
      <c r="M8" s="36">
        <f>AVERAGE(B8:L8)</f>
        <v>1.8181818181818181</v>
      </c>
      <c r="N8" s="37">
        <f>SUM(B8:L8)</f>
        <v>20</v>
      </c>
    </row>
    <row r="9" spans="1:14" s="31" customFormat="1" x14ac:dyDescent="0.2">
      <c r="A9" s="50">
        <v>3</v>
      </c>
      <c r="B9" s="32">
        <f>Textual!F4</f>
        <v>1</v>
      </c>
      <c r="C9" s="32">
        <f>Textual!H4</f>
        <v>2</v>
      </c>
      <c r="D9" s="32">
        <f>Textual!J4</f>
        <v>2</v>
      </c>
      <c r="E9" s="32">
        <f>Textual!L4</f>
        <v>2</v>
      </c>
      <c r="F9" s="32">
        <f>Textual!N4</f>
        <v>2</v>
      </c>
      <c r="G9" s="32">
        <f>Textual!P4</f>
        <v>2</v>
      </c>
      <c r="H9" s="32">
        <f>Textual!R4</f>
        <v>2</v>
      </c>
      <c r="I9" s="32">
        <f>Textual!T4</f>
        <v>2</v>
      </c>
      <c r="J9" s="32">
        <f>Textual!V4</f>
        <v>2</v>
      </c>
      <c r="K9" s="32">
        <f>Textual!X4</f>
        <v>2</v>
      </c>
      <c r="L9" s="32">
        <f>Textual!Z4</f>
        <v>2</v>
      </c>
      <c r="M9" s="36">
        <f t="shared" ref="M9:M10" si="0">AVERAGE(B9:L9)</f>
        <v>1.9090909090909092</v>
      </c>
      <c r="N9" s="50">
        <f t="shared" ref="N9:N10" si="1">SUM(B9:L9)</f>
        <v>21</v>
      </c>
    </row>
    <row r="10" spans="1:14" s="31" customFormat="1" x14ac:dyDescent="0.2">
      <c r="A10" s="50">
        <v>4</v>
      </c>
      <c r="B10" s="32">
        <f>Textual!F5</f>
        <v>2</v>
      </c>
      <c r="C10" s="32">
        <f>Textual!H5</f>
        <v>2</v>
      </c>
      <c r="D10" s="32">
        <f>Textual!J5</f>
        <v>2</v>
      </c>
      <c r="E10" s="32">
        <f>Textual!L5</f>
        <v>2</v>
      </c>
      <c r="F10" s="32">
        <f>Textual!N5</f>
        <v>2</v>
      </c>
      <c r="G10" s="32">
        <f>Textual!P5</f>
        <v>1</v>
      </c>
      <c r="H10" s="32">
        <f>Textual!R5</f>
        <v>2</v>
      </c>
      <c r="I10" s="32">
        <f>Textual!T5</f>
        <v>2</v>
      </c>
      <c r="J10" s="32">
        <f>Textual!V5</f>
        <v>2</v>
      </c>
      <c r="K10" s="32">
        <f>Textual!X5</f>
        <v>1</v>
      </c>
      <c r="L10" s="32">
        <f>Textual!Z5</f>
        <v>2</v>
      </c>
      <c r="M10" s="36">
        <f t="shared" si="0"/>
        <v>1.8181818181818181</v>
      </c>
      <c r="N10" s="50">
        <f t="shared" si="1"/>
        <v>20</v>
      </c>
    </row>
    <row r="11" spans="1:14" s="31" customFormat="1" x14ac:dyDescent="0.2">
      <c r="A11" s="37"/>
      <c r="B11" s="32"/>
      <c r="C11" s="32"/>
      <c r="D11" s="32"/>
      <c r="E11" s="32"/>
      <c r="F11" s="32"/>
      <c r="G11" s="32"/>
      <c r="H11" s="32"/>
      <c r="I11" s="32"/>
      <c r="J11" s="32"/>
      <c r="K11" s="32"/>
      <c r="L11" s="32"/>
      <c r="M11" s="36"/>
    </row>
    <row r="12" spans="1:14" x14ac:dyDescent="0.2">
      <c r="A12" s="47" t="s">
        <v>4</v>
      </c>
      <c r="B12" s="36">
        <f>AVERAGE(B7:B10)</f>
        <v>1.5</v>
      </c>
      <c r="C12" s="36">
        <f t="shared" ref="C12:M12" si="2">AVERAGE(C7:C10)</f>
        <v>2</v>
      </c>
      <c r="D12" s="36">
        <f t="shared" si="2"/>
        <v>2</v>
      </c>
      <c r="E12" s="36">
        <f t="shared" si="2"/>
        <v>2</v>
      </c>
      <c r="F12" s="36">
        <f t="shared" si="2"/>
        <v>2</v>
      </c>
      <c r="G12" s="36">
        <f t="shared" si="2"/>
        <v>1.75</v>
      </c>
      <c r="H12" s="36">
        <f t="shared" si="2"/>
        <v>2</v>
      </c>
      <c r="I12" s="36">
        <f t="shared" si="2"/>
        <v>2</v>
      </c>
      <c r="J12" s="36">
        <f t="shared" si="2"/>
        <v>2</v>
      </c>
      <c r="K12" s="36">
        <f t="shared" si="2"/>
        <v>1.75</v>
      </c>
      <c r="L12" s="36">
        <f t="shared" si="2"/>
        <v>1.75</v>
      </c>
      <c r="M12" s="36">
        <f t="shared" si="2"/>
        <v>1.8863636363636365</v>
      </c>
      <c r="N12" s="36">
        <f>AVERAGE(N7:N10)</f>
        <v>20.75</v>
      </c>
    </row>
  </sheetData>
  <sheetProtection sheet="1" objects="1" scenarios="1"/>
  <mergeCells count="5">
    <mergeCell ref="A5:N5"/>
    <mergeCell ref="A1:N1"/>
    <mergeCell ref="A2:N2"/>
    <mergeCell ref="A3:N3"/>
    <mergeCell ref="A4:N4"/>
  </mergeCells>
  <phoneticPr fontId="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2020-12-16T17:56:35Z</cp:lastPrinted>
  <dcterms:created xsi:type="dcterms:W3CDTF">2019-03-05T14:16:01Z</dcterms:created>
  <dcterms:modified xsi:type="dcterms:W3CDTF">2022-04-27T18:24:01Z</dcterms:modified>
</cp:coreProperties>
</file>